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rhatovo\Desktop\Бюджет\Бюджет 2020 года\Постановление исп 3 кв 2020\"/>
    </mc:Choice>
  </mc:AlternateContent>
  <bookViews>
    <workbookView xWindow="120" yWindow="765" windowWidth="15195" windowHeight="6765"/>
  </bookViews>
  <sheets>
    <sheet name="прил.1" sheetId="1" r:id="rId1"/>
    <sheet name="прил.2" sheetId="4" r:id="rId2"/>
    <sheet name="прил.3" sheetId="20" r:id="rId3"/>
    <sheet name="прил.6(19-20)" sheetId="23" state="hidden" r:id="rId4"/>
  </sheets>
  <calcPr calcId="162913"/>
</workbook>
</file>

<file path=xl/calcChain.xml><?xml version="1.0" encoding="utf-8"?>
<calcChain xmlns="http://schemas.openxmlformats.org/spreadsheetml/2006/main">
  <c r="I114" i="20" l="1"/>
  <c r="I119" i="20"/>
  <c r="I10" i="20"/>
  <c r="I70" i="20" l="1"/>
  <c r="H70" i="20"/>
  <c r="J68" i="20"/>
  <c r="J51" i="20"/>
  <c r="J39" i="20"/>
  <c r="F29" i="4"/>
  <c r="G46" i="4"/>
  <c r="G45" i="4"/>
  <c r="G44" i="4"/>
  <c r="I31" i="20" l="1"/>
  <c r="I30" i="20" s="1"/>
  <c r="I29" i="20" s="1"/>
  <c r="H31" i="20"/>
  <c r="H30" i="20" s="1"/>
  <c r="H29" i="20" s="1"/>
  <c r="H25" i="20" s="1"/>
  <c r="I83" i="20"/>
  <c r="J24" i="20"/>
  <c r="J104" i="20"/>
  <c r="J103" i="20"/>
  <c r="J102" i="20"/>
  <c r="I105" i="20"/>
  <c r="H105" i="20"/>
  <c r="J112" i="20"/>
  <c r="J111" i="20"/>
  <c r="J79" i="20"/>
  <c r="J35" i="20"/>
  <c r="J17" i="20"/>
  <c r="E29" i="4"/>
  <c r="G48" i="4"/>
  <c r="G47" i="4"/>
  <c r="G43" i="4"/>
  <c r="I25" i="20" l="1"/>
  <c r="I27" i="20"/>
  <c r="I26" i="20" s="1"/>
  <c r="H27" i="20"/>
  <c r="J117" i="20"/>
  <c r="J113" i="20"/>
  <c r="J110" i="20"/>
  <c r="J109" i="20"/>
  <c r="J108" i="20"/>
  <c r="J107" i="20"/>
  <c r="J106" i="20"/>
  <c r="J101" i="20"/>
  <c r="J100" i="20"/>
  <c r="J98" i="20"/>
  <c r="J96" i="20"/>
  <c r="J94" i="20"/>
  <c r="J89" i="20"/>
  <c r="J84" i="20"/>
  <c r="J81" i="20"/>
  <c r="J80" i="20"/>
  <c r="J78" i="20"/>
  <c r="J77" i="20"/>
  <c r="J76" i="20"/>
  <c r="J75" i="20"/>
  <c r="J74" i="20"/>
  <c r="J69" i="20"/>
  <c r="J67" i="20"/>
  <c r="J66" i="20"/>
  <c r="J61" i="20"/>
  <c r="J56" i="20"/>
  <c r="J55" i="20"/>
  <c r="J50" i="20"/>
  <c r="J48" i="20"/>
  <c r="J47" i="20"/>
  <c r="J44" i="20"/>
  <c r="J40" i="20"/>
  <c r="J38" i="20"/>
  <c r="J37" i="20"/>
  <c r="J36" i="20"/>
  <c r="J34" i="20"/>
  <c r="J33" i="20"/>
  <c r="J32" i="20"/>
  <c r="J28" i="20"/>
  <c r="J27" i="20"/>
  <c r="J23" i="20"/>
  <c r="J16" i="20"/>
  <c r="F10" i="4"/>
  <c r="G10" i="4" s="1"/>
  <c r="G42" i="4"/>
  <c r="G41" i="4"/>
  <c r="G40" i="4"/>
  <c r="G39" i="4"/>
  <c r="G38" i="4"/>
  <c r="G37" i="4"/>
  <c r="G36" i="4"/>
  <c r="G34" i="4"/>
  <c r="G33" i="4"/>
  <c r="G32" i="4"/>
  <c r="G31" i="4"/>
  <c r="G28" i="4"/>
  <c r="G27" i="4"/>
  <c r="G26" i="4"/>
  <c r="G25" i="4"/>
  <c r="G24" i="4"/>
  <c r="G22" i="4"/>
  <c r="G21" i="4"/>
  <c r="G20" i="4"/>
  <c r="G19" i="4"/>
  <c r="G18" i="4"/>
  <c r="G17" i="4"/>
  <c r="G16" i="4"/>
  <c r="G15" i="4"/>
  <c r="G14" i="4"/>
  <c r="G13" i="4"/>
  <c r="G12" i="4"/>
  <c r="G11" i="4"/>
  <c r="E30" i="4" l="1"/>
  <c r="J105" i="20" l="1"/>
  <c r="H73" i="20"/>
  <c r="H72" i="20" s="1"/>
  <c r="H71" i="20" s="1"/>
  <c r="E50" i="4"/>
  <c r="F23" i="4" l="1"/>
  <c r="E23" i="4"/>
  <c r="G23" i="4" l="1"/>
  <c r="I116" i="20"/>
  <c r="H116" i="20"/>
  <c r="H115" i="20" s="1"/>
  <c r="H114" i="20" s="1"/>
  <c r="I99" i="20"/>
  <c r="H99" i="20"/>
  <c r="I97" i="20"/>
  <c r="H97" i="20"/>
  <c r="I95" i="20"/>
  <c r="H95" i="20"/>
  <c r="I93" i="20"/>
  <c r="H93" i="20"/>
  <c r="I88" i="20"/>
  <c r="H88" i="20"/>
  <c r="H87" i="20" s="1"/>
  <c r="H86" i="20" s="1"/>
  <c r="H85" i="20" s="1"/>
  <c r="H83" i="20"/>
  <c r="I73" i="20"/>
  <c r="I72" i="20" s="1"/>
  <c r="I71" i="20" s="1"/>
  <c r="I65" i="20"/>
  <c r="H65" i="20"/>
  <c r="H64" i="20" s="1"/>
  <c r="H63" i="20" s="1"/>
  <c r="H62" i="20" s="1"/>
  <c r="I60" i="20"/>
  <c r="H60" i="20"/>
  <c r="H59" i="20" s="1"/>
  <c r="H58" i="20" s="1"/>
  <c r="I54" i="20"/>
  <c r="H54" i="20"/>
  <c r="H53" i="20" s="1"/>
  <c r="H52" i="20" s="1"/>
  <c r="I49" i="20"/>
  <c r="H49" i="20"/>
  <c r="J95" i="20" l="1"/>
  <c r="J99" i="20"/>
  <c r="J49" i="20"/>
  <c r="J83" i="20"/>
  <c r="J93" i="20"/>
  <c r="I92" i="20"/>
  <c r="I91" i="20" s="1"/>
  <c r="I90" i="20" s="1"/>
  <c r="J97" i="20"/>
  <c r="I115" i="20"/>
  <c r="J116" i="20"/>
  <c r="I87" i="20"/>
  <c r="J88" i="20"/>
  <c r="J73" i="20"/>
  <c r="I64" i="20"/>
  <c r="J65" i="20"/>
  <c r="I59" i="20"/>
  <c r="J60" i="20"/>
  <c r="I53" i="20"/>
  <c r="J54" i="20"/>
  <c r="H92" i="20"/>
  <c r="H91" i="20" s="1"/>
  <c r="H90" i="20" s="1"/>
  <c r="H57" i="20"/>
  <c r="I46" i="20"/>
  <c r="I45" i="20" s="1"/>
  <c r="H46" i="20"/>
  <c r="H45" i="20" s="1"/>
  <c r="I43" i="20"/>
  <c r="H43" i="20"/>
  <c r="H42" i="20" s="1"/>
  <c r="H41" i="20" s="1"/>
  <c r="J31" i="20"/>
  <c r="H26" i="20"/>
  <c r="I22" i="20"/>
  <c r="H22" i="20"/>
  <c r="H21" i="20" s="1"/>
  <c r="H20" i="20" s="1"/>
  <c r="H19" i="20" s="1"/>
  <c r="I15" i="20"/>
  <c r="H15" i="20"/>
  <c r="H14" i="20" s="1"/>
  <c r="H13" i="20" s="1"/>
  <c r="H12" i="20" s="1"/>
  <c r="I62" i="20" l="1"/>
  <c r="I63" i="20"/>
  <c r="H82" i="20"/>
  <c r="J26" i="20"/>
  <c r="J114" i="20"/>
  <c r="J115" i="20"/>
  <c r="J92" i="20"/>
  <c r="I86" i="20"/>
  <c r="J87" i="20"/>
  <c r="J72" i="20"/>
  <c r="J64" i="20"/>
  <c r="I58" i="20"/>
  <c r="J59" i="20"/>
  <c r="I52" i="20"/>
  <c r="J52" i="20" s="1"/>
  <c r="J53" i="20"/>
  <c r="J45" i="20"/>
  <c r="J46" i="20"/>
  <c r="I42" i="20"/>
  <c r="J42" i="20" s="1"/>
  <c r="J43" i="20"/>
  <c r="I21" i="20"/>
  <c r="J22" i="20"/>
  <c r="I14" i="20"/>
  <c r="J15" i="20"/>
  <c r="H10" i="20"/>
  <c r="E10" i="4"/>
  <c r="H119" i="20" l="1"/>
  <c r="D16" i="1" s="1"/>
  <c r="J90" i="20"/>
  <c r="J91" i="20"/>
  <c r="I85" i="20"/>
  <c r="J86" i="20"/>
  <c r="J70" i="20"/>
  <c r="J71" i="20"/>
  <c r="J62" i="20"/>
  <c r="J63" i="20"/>
  <c r="J58" i="20"/>
  <c r="I41" i="20"/>
  <c r="J41" i="20" s="1"/>
  <c r="J30" i="20"/>
  <c r="I20" i="20"/>
  <c r="I19" i="20" s="1"/>
  <c r="J21" i="20"/>
  <c r="I13" i="20"/>
  <c r="I12" i="20" s="1"/>
  <c r="J14" i="20"/>
  <c r="I39" i="23"/>
  <c r="H39" i="23"/>
  <c r="I87" i="23"/>
  <c r="H87" i="23"/>
  <c r="I57" i="20" l="1"/>
  <c r="J57" i="20" s="1"/>
  <c r="J85" i="20"/>
  <c r="I82" i="20"/>
  <c r="J29" i="20"/>
  <c r="J19" i="20"/>
  <c r="J20" i="20"/>
  <c r="J13" i="20"/>
  <c r="H92" i="23"/>
  <c r="H84" i="23"/>
  <c r="H82" i="23"/>
  <c r="H80" i="23"/>
  <c r="H78" i="23"/>
  <c r="H73" i="23"/>
  <c r="H72" i="23" s="1"/>
  <c r="H71" i="23" s="1"/>
  <c r="H70" i="23" s="1"/>
  <c r="H68" i="23"/>
  <c r="H62" i="23"/>
  <c r="H61" i="23" s="1"/>
  <c r="H60" i="23" s="1"/>
  <c r="H59" i="23" s="1"/>
  <c r="H57" i="23"/>
  <c r="H56" i="23" s="1"/>
  <c r="H55" i="23" s="1"/>
  <c r="H54" i="23" s="1"/>
  <c r="H52" i="23"/>
  <c r="H51" i="23" s="1"/>
  <c r="H50" i="23" s="1"/>
  <c r="H46" i="23"/>
  <c r="H45" i="23" s="1"/>
  <c r="H44" i="23" s="1"/>
  <c r="H41" i="23"/>
  <c r="H38" i="23" s="1"/>
  <c r="H36" i="23"/>
  <c r="H35" i="23" s="1"/>
  <c r="H34" i="23" s="1"/>
  <c r="H29" i="23"/>
  <c r="H25" i="23"/>
  <c r="H24" i="23" s="1"/>
  <c r="H20" i="23"/>
  <c r="H19" i="23" s="1"/>
  <c r="H18" i="23" s="1"/>
  <c r="H17" i="23" s="1"/>
  <c r="H13" i="23"/>
  <c r="H12" i="23" s="1"/>
  <c r="I92" i="23"/>
  <c r="I84" i="23"/>
  <c r="I82" i="23"/>
  <c r="I80" i="23"/>
  <c r="I78" i="23"/>
  <c r="I73" i="23"/>
  <c r="I72" i="23" s="1"/>
  <c r="I71" i="23" s="1"/>
  <c r="I70" i="23" s="1"/>
  <c r="I68" i="23"/>
  <c r="I62" i="23"/>
  <c r="I61" i="23" s="1"/>
  <c r="I60" i="23" s="1"/>
  <c r="I59" i="23" s="1"/>
  <c r="I57" i="23"/>
  <c r="I56" i="23" s="1"/>
  <c r="I55" i="23" s="1"/>
  <c r="I54" i="23" s="1"/>
  <c r="I52" i="23"/>
  <c r="I51" i="23" s="1"/>
  <c r="I50" i="23" s="1"/>
  <c r="I46" i="23"/>
  <c r="I45" i="23" s="1"/>
  <c r="I44" i="23" s="1"/>
  <c r="I41" i="23"/>
  <c r="I38" i="23" s="1"/>
  <c r="I36" i="23"/>
  <c r="I35" i="23" s="1"/>
  <c r="I34" i="23" s="1"/>
  <c r="I29" i="23"/>
  <c r="I25" i="23"/>
  <c r="I24" i="23" s="1"/>
  <c r="I20" i="23"/>
  <c r="I19" i="23" s="1"/>
  <c r="I18" i="23" s="1"/>
  <c r="I17" i="23" s="1"/>
  <c r="I13" i="23"/>
  <c r="I12" i="23" s="1"/>
  <c r="J82" i="20" l="1"/>
  <c r="J25" i="20"/>
  <c r="E16" i="1"/>
  <c r="F16" i="1" s="1"/>
  <c r="J12" i="20"/>
  <c r="H91" i="23"/>
  <c r="H90" i="23" s="1"/>
  <c r="I91" i="23"/>
  <c r="I90" i="23" s="1"/>
  <c r="I28" i="23"/>
  <c r="I27" i="23" s="1"/>
  <c r="I23" i="23" s="1"/>
  <c r="H28" i="23"/>
  <c r="H27" i="23" s="1"/>
  <c r="H23" i="23" s="1"/>
  <c r="I77" i="23"/>
  <c r="I76" i="23" s="1"/>
  <c r="I75" i="23" s="1"/>
  <c r="I67" i="23" s="1"/>
  <c r="I49" i="23"/>
  <c r="H49" i="23"/>
  <c r="H77" i="23"/>
  <c r="H76" i="23" s="1"/>
  <c r="H75" i="23" s="1"/>
  <c r="H67" i="23" s="1"/>
  <c r="J119" i="20" l="1"/>
  <c r="I10" i="23"/>
  <c r="I97" i="23" s="1"/>
  <c r="H10" i="23"/>
  <c r="H97" i="23" s="1"/>
  <c r="F9" i="4"/>
  <c r="G9" i="4" s="1"/>
  <c r="E9" i="4"/>
  <c r="J10" i="20" l="1"/>
  <c r="F30" i="4" l="1"/>
  <c r="D15" i="1"/>
  <c r="F50" i="4" l="1"/>
  <c r="G30" i="4"/>
  <c r="D11" i="1"/>
  <c r="D10" i="1" s="1"/>
  <c r="G29" i="4" l="1"/>
  <c r="G50" i="4"/>
  <c r="E15" i="1"/>
  <c r="E11" i="1" l="1"/>
  <c r="F15" i="1"/>
  <c r="E10" i="1" l="1"/>
  <c r="F10" i="1" s="1"/>
  <c r="F11" i="1"/>
</calcChain>
</file>

<file path=xl/sharedStrings.xml><?xml version="1.0" encoding="utf-8"?>
<sst xmlns="http://schemas.openxmlformats.org/spreadsheetml/2006/main" count="951" uniqueCount="283">
  <si>
    <t>Код бюджетной классификации</t>
  </si>
  <si>
    <t>Наименование показателя</t>
  </si>
  <si>
    <t>014 01 00 00 00 00 0000 000</t>
  </si>
  <si>
    <t>Источники  внутреннего финансирования дефицита бюджета</t>
  </si>
  <si>
    <t>014 01 05 00 00 00 0000 000</t>
  </si>
  <si>
    <t>Изменение остатков средств на счетах по учету средств бюджета</t>
  </si>
  <si>
    <t>Увеличение прочих остатков денежных средств бюджета</t>
  </si>
  <si>
    <t>014 01 05 02 01 10 0000 610</t>
  </si>
  <si>
    <t>Уменьшение прочих  остатков денежных средств бюджета</t>
  </si>
  <si>
    <t>Приложение № 1</t>
  </si>
  <si>
    <t>Источники внутреннего финансирования дефицита бюджета Бархатовского сельсовета</t>
  </si>
  <si>
    <t>№ строки</t>
  </si>
  <si>
    <t>Администрация Бархатовского сельсовета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</si>
  <si>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РФ на совершение нотариальных действий</t>
  </si>
  <si>
    <t>Доходы от сдачи в аренду имущества, находящегося в оперативном управлении органов управления поселений и созданных ими учреждений и в хозяйственном ведении муниципальных унитарных предприятий</t>
  </si>
  <si>
    <t>Субвенции бюджетам поселений на выполнение передаваемых полномочий субъектов Российской федерации</t>
  </si>
  <si>
    <t>014</t>
  </si>
  <si>
    <t>01411105035100000120</t>
  </si>
  <si>
    <t>01411705050100000180</t>
  </si>
  <si>
    <t>Совета депутатов</t>
  </si>
  <si>
    <t xml:space="preserve">                  Доходы</t>
  </si>
  <si>
    <t>Налоговые доходы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</si>
  <si>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ст.227, 227.1 и 228 НК РФ</t>
  </si>
  <si>
    <t>Налог на доходы физических лиц, полученных от осуществления деятельности физическими лицами зарегистрированными в качестве индивидуальных предпринимателей, нотариусов, занимающихся частной практикой адвокатов учредивших адвокатские кабинеты и др. лиц занимающихся частной практикой в соответствии со ст. 227. НК РФ</t>
  </si>
  <si>
    <t>Налог на доходы физических лиц с доходов , полученных физическими лицами, не являющимися налоговыми резидентами РФ в соответствии со ст.228 НК РФ</t>
  </si>
  <si>
    <t>Налог на имущество физических лиц, взимаемых по ставкам, применяемым к объектам налогообложения, расположенным в границах поселений</t>
  </si>
  <si>
    <t>Единый сельскохозяйственный налог</t>
  </si>
  <si>
    <t>Неналоговые доходы</t>
  </si>
  <si>
    <t>Безвозмездные поступления</t>
  </si>
  <si>
    <t>Дотации бюджетам поселений на выравнивание уровня бюджетной обеспеченности</t>
  </si>
  <si>
    <t>в том числе:  краевая</t>
  </si>
  <si>
    <t xml:space="preserve">                       районная</t>
  </si>
  <si>
    <t>Субвенция бюджетам поселений на осуществление полномочий по первичному воинскому учету на территориях, где отсутствуют военные комиссариаты</t>
  </si>
  <si>
    <t>ВСЕГО ДОХОДОВ:</t>
  </si>
  <si>
    <t>18210102010010000110</t>
  </si>
  <si>
    <t>18210102020010000110</t>
  </si>
  <si>
    <t>18210102030010000110</t>
  </si>
  <si>
    <t>18210601030100000110</t>
  </si>
  <si>
    <t>01410804020010000110</t>
  </si>
  <si>
    <t>к решению Бархатовского сельсовета</t>
  </si>
  <si>
    <t>Доходы местного бюджета Бархатовского сельсовета</t>
  </si>
  <si>
    <t>Резервный фонд</t>
  </si>
  <si>
    <t>Обеспечение пожарной безопасности</t>
  </si>
  <si>
    <t>Коммунальное хозяйство</t>
  </si>
  <si>
    <t>Благоустройство</t>
  </si>
  <si>
    <t>Условно утвержденные расходы</t>
  </si>
  <si>
    <t>0100</t>
  </si>
  <si>
    <t>0102</t>
  </si>
  <si>
    <t>0103</t>
  </si>
  <si>
    <t>0104</t>
  </si>
  <si>
    <t>0111</t>
  </si>
  <si>
    <t>0113</t>
  </si>
  <si>
    <t>0200</t>
  </si>
  <si>
    <t>0203</t>
  </si>
  <si>
    <t>0300</t>
  </si>
  <si>
    <t>0309</t>
  </si>
  <si>
    <t>0310</t>
  </si>
  <si>
    <t>0500</t>
  </si>
  <si>
    <t>0502</t>
  </si>
  <si>
    <t>0503</t>
  </si>
  <si>
    <t>0801</t>
  </si>
  <si>
    <t>Наименование главных распорядителей и наименование показателей бюджетной классификации</t>
  </si>
  <si>
    <t>Код ведомства</t>
  </si>
  <si>
    <t>Раздел подраздел</t>
  </si>
  <si>
    <t>Целевая статья</t>
  </si>
  <si>
    <t>Вид расходов</t>
  </si>
  <si>
    <t>Бархатовский сельский Совет депутатов</t>
  </si>
  <si>
    <t>Содержание мест захоронения</t>
  </si>
  <si>
    <t>ВСЕГО РАСХОДОВ</t>
  </si>
  <si>
    <t>Приложение № 6</t>
  </si>
  <si>
    <t>(рублей)</t>
  </si>
  <si>
    <t>1102</t>
  </si>
  <si>
    <t xml:space="preserve">     014 01 05 02 01 10 0000 510</t>
  </si>
  <si>
    <t>014 01 03 01 00 10 0000 710</t>
  </si>
  <si>
    <t xml:space="preserve">Получение  кредитов   от   других   бюджетов  бюджетной   системы  
Российской   Федерации бюджетами  поселений  в  валюте  Российской Федерации
</t>
  </si>
  <si>
    <t>014 01 03 01 00 10 0000 810</t>
  </si>
  <si>
    <t xml:space="preserve">Погашение бюджетами  поселений  кредитов  от других бюджетов
бюджетной системы Российской Федерации в валюте Российской 
 Федерации
</t>
  </si>
  <si>
    <t xml:space="preserve">Доходы от уплаты акцизов на дизельное топливо, зачисляемые в консолидированные бюджеты субъектов Российской Федерации
</t>
  </si>
  <si>
    <t xml:space="preserve">Доходы от уплаты акцизов на моторные масла для дизельных и (или) карбюраторных (инжекторных) двигателей, зачисляемые в консолидированные бюджеты субъектов Российской Федерации
</t>
  </si>
  <si>
    <t xml:space="preserve">Доходы от уплаты акцизов на автомобильный бензин, производимый на территории Российской Федерации, зачисляемые в консолидированные бюджеты субъектов Российской Федерации
</t>
  </si>
  <si>
    <t xml:space="preserve">Доходы от уплаты акцизов на прямогонный бензин, производимый на территории Российской Федерации, зачисляемые в консолидированные бюджеты субъектов Российской Федерации
</t>
  </si>
  <si>
    <t>0409</t>
  </si>
  <si>
    <t>Массовый спорт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</si>
  <si>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</si>
  <si>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Непрограммные расходы Совета депутатов</t>
  </si>
  <si>
    <t>Функционирование Совета депутатов</t>
  </si>
  <si>
    <t>Председателя Совета депутатов в рамках непрограммных расходов Совета депутатов</t>
  </si>
  <si>
    <t>Расходы на выплаты персоналу государственных(муниципальных) органов</t>
  </si>
  <si>
    <t>120</t>
  </si>
  <si>
    <t>Иные закупки товаров, работ и услуг для обеспечения государственных (муниципальных) нужд</t>
  </si>
  <si>
    <t>240</t>
  </si>
  <si>
    <t>ОБЩЕГОСУДАРСТВЕННЫЕ РАСХОДЫ</t>
  </si>
  <si>
    <t>Функционирование высшего должностного лица субъекта Российской Федерации и муниципального образования</t>
  </si>
  <si>
    <t>Непрограммные расходы Главы сельсовета</t>
  </si>
  <si>
    <t xml:space="preserve">Функционирование высшего должностного лица </t>
  </si>
  <si>
    <t>Высшее должностное лицо Бархатовского сельсовета в рамках непрограммных расходов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</si>
  <si>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</si>
  <si>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Мероприятия по энергосбережению и энергоэффективности</t>
  </si>
  <si>
    <t>Непрограммные расходы Администрации Бархатовского сельсовета</t>
  </si>
  <si>
    <t>Функционирование администрации Бархатовского сельсовета</t>
  </si>
  <si>
    <t>Руководство и управление в сфере установленных функций органов государственной (муниципальной) власти в рамках непрограммных расходов администрации Бархатовского сельсовета</t>
  </si>
  <si>
    <t>Расходы на выплату персоналу государственных (муниципальных) органов</t>
  </si>
  <si>
    <t>Расходы на выплату персоналу казенных учреждений</t>
  </si>
  <si>
    <t>Резервные фонды</t>
  </si>
  <si>
    <t>Непрограмные расходы отдельных органов исполнительной власти</t>
  </si>
  <si>
    <t>Другие общегосударственные расходы</t>
  </si>
  <si>
    <t>Выполнение государственных полномочий по созданию и обеспечению деятельности административных комиссий в рамках непрограммных расходов отдельных органов исполнительной власти</t>
  </si>
  <si>
    <t>Резервный фонд в рамках непрограммных расходов отдельных органов исполнительной власти</t>
  </si>
  <si>
    <t>870</t>
  </si>
  <si>
    <t>НАЦИОНАЛЬНАЯ ОБОРОНА</t>
  </si>
  <si>
    <t>Непрограммные расходы отдельных органов исполнительной власти</t>
  </si>
  <si>
    <t>Осуществление первичного воинского учета на территориях, где отсутствуют военные комиссариаты в рамках непрограммных расходов отдельных органов исполнительной власти</t>
  </si>
  <si>
    <t>НАЦИОНАЛЬНАЯ БЕЗОПАСНОСТЬ И ПРАВООХРАНИТЕЛЬНАЯ ДЕЯТЕЛЬНОСТЬ</t>
  </si>
  <si>
    <t>Противодействие экстремизму и профилактика терроризма на территории МО Бархатовский сельсовет</t>
  </si>
  <si>
    <t>Мероприятие по обеспечению пожарной безопасности</t>
  </si>
  <si>
    <t>ДОРОЖНОЕ ХОЗЯЙСТВО(ДОРОЖНЫЙ ФОНД)</t>
  </si>
  <si>
    <t>Мероприятия по ремонту и содержанию дорог поселения</t>
  </si>
  <si>
    <t>Дорожный фонд</t>
  </si>
  <si>
    <t>Безопасность дорожного движения</t>
  </si>
  <si>
    <t>ЖИЛИЩНО-КОММУНАЛЬНОЕ ХОЗЯЙСТВО</t>
  </si>
  <si>
    <t>Мероприятия по жилищно-коммунальному хозяйству</t>
  </si>
  <si>
    <t>Содержание и ремонт инженерных сетей</t>
  </si>
  <si>
    <t>Мероприятия по благоустройству территории</t>
  </si>
  <si>
    <t>Обслуживание и содержание уличного освещения</t>
  </si>
  <si>
    <t>Озеленение и благоустройство</t>
  </si>
  <si>
    <t>Уборка территории (ТБО, ликвидация свалки)</t>
  </si>
  <si>
    <t>КУЛЬТУРА, КИНЕМАТОГРАФИЯ</t>
  </si>
  <si>
    <t>ФИЗИЧЕСКАЯ КУЛЬТУРА И СПОРТ</t>
  </si>
  <si>
    <t>1100</t>
  </si>
  <si>
    <t>Мероприятие поддержка физкультурно- массового и спортивного движения</t>
  </si>
  <si>
    <t>Бюджетные кредиты от других бюджетов бюджетной системы Российской Федерации в валюте Российской Федерации</t>
  </si>
  <si>
    <t>850</t>
  </si>
  <si>
    <t>540</t>
  </si>
  <si>
    <t>Передача полномочий по поддержке спортклуба</t>
  </si>
  <si>
    <t>Жилищное хозяйство</t>
  </si>
  <si>
    <t>0501</t>
  </si>
  <si>
    <t xml:space="preserve">Муниципальная программа "Повышение качества жизни и прочие мероприятия на территории Бархатовского сельсовета" </t>
  </si>
  <si>
    <t>Прочие неналоговые доходы бюджетов сельских поселений</t>
  </si>
  <si>
    <t>01411105025100000120</t>
  </si>
  <si>
    <t>10010302230010000110</t>
  </si>
  <si>
    <t>10010302240010000110</t>
  </si>
  <si>
    <t>10010302250010000110</t>
  </si>
  <si>
    <t>10010302260010000110</t>
  </si>
  <si>
    <t>18210606033100000110</t>
  </si>
  <si>
    <t>Земельный налог с организаций, обладающих земельным участком, расположенным в границах сельских поселений</t>
  </si>
  <si>
    <t>18210606043100000110</t>
  </si>
  <si>
    <t>Земельный налог с физических лиц, обладающих земельным участком, расположенным в границах сельских поселений</t>
  </si>
  <si>
    <t>18210503010010000110</t>
  </si>
  <si>
    <t>8100000000</t>
  </si>
  <si>
    <t>8110000000</t>
  </si>
  <si>
    <t>8110080240</t>
  </si>
  <si>
    <t>8110080250</t>
  </si>
  <si>
    <t>8110080210</t>
  </si>
  <si>
    <t>0700000000</t>
  </si>
  <si>
    <t>0790000000</t>
  </si>
  <si>
    <t>0790080140</t>
  </si>
  <si>
    <t>8500000000</t>
  </si>
  <si>
    <t>8510000000</t>
  </si>
  <si>
    <t>8510080230</t>
  </si>
  <si>
    <t>8510080000</t>
  </si>
  <si>
    <t>8510080110</t>
  </si>
  <si>
    <t>8510085140</t>
  </si>
  <si>
    <t>8510081180</t>
  </si>
  <si>
    <t>0790080000</t>
  </si>
  <si>
    <t>0790080070</t>
  </si>
  <si>
    <t>0790080010</t>
  </si>
  <si>
    <t>0790081010</t>
  </si>
  <si>
    <t>0790081040</t>
  </si>
  <si>
    <t>0790081020</t>
  </si>
  <si>
    <t>0790081030</t>
  </si>
  <si>
    <t>01411302065100000130</t>
  </si>
  <si>
    <t>Налоговые и неналоговые доходы</t>
  </si>
  <si>
    <t>Доходы, поступающие в порядке возмещения расходов, понесенных в
связи с эксплуатацией имущества сельских поселений</t>
  </si>
  <si>
    <t xml:space="preserve">Доходы, получаемые в виде арендной платы, а также средства от      продажи на права на заключение договора аренды за земли, находящиеся в собственности сельских поселений (за исключением земельных участков муниципальных бюджетных и автономных 
учреждений)
</t>
  </si>
  <si>
    <t xml:space="preserve">Руководство и управление в сфере установленных функций органов государственной (муниципальной) власти в рамках мероприятия МП "Повышение качества жизни на территории Бархатовского сельсовета" </t>
  </si>
  <si>
    <t>Непрограммные расходы (передача полномочий в области адресного хозяйства)</t>
  </si>
  <si>
    <t>8510080290</t>
  </si>
  <si>
    <t xml:space="preserve">Муниципальная программа "Повышение качества жизни  на территории Бархатовского сельсовета" </t>
  </si>
  <si>
    <t>Противодействие экстремизму и профилактика терроризма</t>
  </si>
  <si>
    <t xml:space="preserve">Муниципальная программа "Комплексное развитие транспортной инфраструктуры Бархатовского сельсовета" </t>
  </si>
  <si>
    <t xml:space="preserve">Муниципальная программа "Комплексное развитие системы коммунальной инфраструктуры Бархатовского сельсовета" </t>
  </si>
  <si>
    <t>Непрограммные расходы (Жилищный взнос на капитальный ремонт многоквартирных домов)</t>
  </si>
  <si>
    <t>8510081330</t>
  </si>
  <si>
    <t>1200000000</t>
  </si>
  <si>
    <t>1200080420</t>
  </si>
  <si>
    <t>1200080410</t>
  </si>
  <si>
    <t>1200080400</t>
  </si>
  <si>
    <t>1300080310</t>
  </si>
  <si>
    <t>1200080000</t>
  </si>
  <si>
    <t>2020 год</t>
  </si>
  <si>
    <t>Ведомственная структура расходов местного бюджета на 2019-2020 годы</t>
  </si>
  <si>
    <t>2019год</t>
  </si>
  <si>
    <t>Расходы на мероприятия поселенческого характера</t>
  </si>
  <si>
    <t>Муниципальная программа по благоустройству "Формирование комфортной сельской среды"</t>
  </si>
  <si>
    <t xml:space="preserve">Муниципальная адресная программа «Обустройство пешеходного перехода вблизи образовательного учреждения на территории Бархатовского сельсовета на 2018-2020 годы»
</t>
  </si>
  <si>
    <t>Передача полномочий по организации в области культуры</t>
  </si>
  <si>
    <t>8510080060</t>
  </si>
  <si>
    <t>8510080560</t>
  </si>
  <si>
    <t xml:space="preserve">Подпрограмма "Формирование законопослушного поведения участников дорожного движения  Бархатовского сельсовета" </t>
  </si>
  <si>
    <t>Передача полномочий по организации в области технического персонала культуры</t>
  </si>
  <si>
    <t>0790080320</t>
  </si>
  <si>
    <t>1900080001</t>
  </si>
  <si>
    <t>8510087040</t>
  </si>
  <si>
    <t>1210080430</t>
  </si>
  <si>
    <t>2000080002</t>
  </si>
  <si>
    <t>от 21.12.2017г.              № 33-1</t>
  </si>
  <si>
    <t>8510075140</t>
  </si>
  <si>
    <t>01420235118100000150</t>
  </si>
  <si>
    <t>01420230024100000150</t>
  </si>
  <si>
    <t>01411109045100000120</t>
  </si>
  <si>
    <t>0107</t>
  </si>
  <si>
    <t>880</t>
  </si>
  <si>
    <t>8510081030</t>
  </si>
  <si>
    <t>Проведение референдумов и выборов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</si>
  <si>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</si>
  <si>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01420249999100101150</t>
  </si>
  <si>
    <t>01420249999100102150</t>
  </si>
  <si>
    <t>01420249999100103150</t>
  </si>
  <si>
    <t>Прочие межбюджетные трансферты, передаваемые бюджетам сельских поселений (на поддержку мер по обеспечению сбалансированности бюджетов поселений)</t>
  </si>
  <si>
    <t>Прочие межбюджетные трансферты, передаваемые бюджетам сельских поселений (на увеличение размеров оплаты труда работников учреждений культуры)</t>
  </si>
  <si>
    <t>Прочие межбюджетные трансферты, передаваемые бюджетам сельских поселений (на выплаты обеспечивающие уровень заработной платы работников бюджетной сферы не ниже размера минимальной заработной платы (минимального размера оплаты труда))</t>
  </si>
  <si>
    <t>Приложение № 2</t>
  </si>
  <si>
    <t>01420249999100104150</t>
  </si>
  <si>
    <t>Субсидии бюджетам МО на капремонт и ремонт дорог общего пользования</t>
  </si>
  <si>
    <t>Субсидии на обеспечение первичных мер пожарной безопасности</t>
  </si>
  <si>
    <t>Субсидии на содержание автомобильных дорог за счет средств дорожного фонда Красноярского края</t>
  </si>
  <si>
    <t>Субсидии на региональные выплаты и выплаты обеспечивающие уровень заработной платы не ниже размера минимальной заработной платы (МРОТ)</t>
  </si>
  <si>
    <t>1001</t>
  </si>
  <si>
    <t>ПЕНСИОННОЕ ОБЕСПЕЧЕНИЕ</t>
  </si>
  <si>
    <t>8510010490</t>
  </si>
  <si>
    <t>8510010220</t>
  </si>
  <si>
    <t>Исполнение судебных актов</t>
  </si>
  <si>
    <t>830</t>
  </si>
  <si>
    <t>07900S4120</t>
  </si>
  <si>
    <t>Софинансирование субсидии обеспечение пожарной безопасности</t>
  </si>
  <si>
    <t>Субсидии на капремонт и ремонт дорог</t>
  </si>
  <si>
    <t>софинансирование субсидии на капремонт и ремонт дорог</t>
  </si>
  <si>
    <t>Субсидии на содержание автомобильных дорог</t>
  </si>
  <si>
    <t>12000S5080</t>
  </si>
  <si>
    <t>Софинансирование субсидии на содержание автомобильных дорог</t>
  </si>
  <si>
    <t>8510010480</t>
  </si>
  <si>
    <t>8510081010</t>
  </si>
  <si>
    <t>312</t>
  </si>
  <si>
    <t>Приложение № 3</t>
  </si>
  <si>
    <t>01420216001100000150</t>
  </si>
  <si>
    <t>Уточненный план на 2020г</t>
  </si>
  <si>
    <t>% исполнения</t>
  </si>
  <si>
    <t>к постановлению Администрации</t>
  </si>
  <si>
    <t>Бархатовского сельсовета</t>
  </si>
  <si>
    <t xml:space="preserve">в 2020 году </t>
  </si>
  <si>
    <t>к постановлению администрации</t>
  </si>
  <si>
    <t xml:space="preserve">Ведомственная структура расходов местного бюджета на 2020 год </t>
  </si>
  <si>
    <t>Уточненный план на 2020 год</t>
  </si>
  <si>
    <t>8510080650</t>
  </si>
  <si>
    <t>Иные межбюджетные трансферты за содействие развитию налогового потенциала</t>
  </si>
  <si>
    <t>01420405099100000150</t>
  </si>
  <si>
    <t>01420705030100000150</t>
  </si>
  <si>
    <t>Поступления от негосударственных организаций в бюджеты сельских поселений</t>
  </si>
  <si>
    <t>Прочие поступления в бюджеты сельских поселений</t>
  </si>
  <si>
    <t>01420235469100000150</t>
  </si>
  <si>
    <t>Субвенции бюджетам сельских поселений на проведение всероссийской переписи населения</t>
  </si>
  <si>
    <t>Субсидии на повышение размеров окладов работников бюджетной сферы с 01.06.2020</t>
  </si>
  <si>
    <t>Субсидии бюджетам Мо на осуществление расходов направленных на мероприятия по поддержке местных инициатив</t>
  </si>
  <si>
    <t>Субсидии бюджетам МО на создание(реконструкцию) и капремонт культурно-досуговых учреждений в сельской местности</t>
  </si>
  <si>
    <t>8510010360</t>
  </si>
  <si>
    <t>85100S5090</t>
  </si>
  <si>
    <t>8510086050</t>
  </si>
  <si>
    <t>Расходы за счет субвенций на проведение переписи населения</t>
  </si>
  <si>
    <t>8510054690</t>
  </si>
  <si>
    <t>07900S6410</t>
  </si>
  <si>
    <t>Субсидии на поддержку местных инициатив</t>
  </si>
  <si>
    <t>Субсидии на поддержку местных инициатив (жители предприниматели, юрид.лица)</t>
  </si>
  <si>
    <t>Субсидии на поддержку местных инициатив местный бюджет</t>
  </si>
  <si>
    <t>851А174840</t>
  </si>
  <si>
    <t>Субсидии на создание и реконструкцию и капремонт культурно-досуговых учреждений</t>
  </si>
  <si>
    <t>85100S7450</t>
  </si>
  <si>
    <t>Уплата иных платежей</t>
  </si>
  <si>
    <t>исполнение на 01.10.2020г.</t>
  </si>
  <si>
    <t>Иные межбюджетные трансферты</t>
  </si>
  <si>
    <t>123</t>
  </si>
  <si>
    <t>от 20.10.2020 г.     № 97</t>
  </si>
  <si>
    <t>от20 .10.2020г .     №97</t>
  </si>
  <si>
    <t>к постановлению Администрации Бархатовского сельсовета                                     от20 .10.2020г. №97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</si>
</sst>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р_."/>
  </numFmts>
  <fonts count="14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0" borderId="0" xfId="0" applyAlignment="1">
      <alignment horizontal="left"/>
    </xf>
    <xf numFmtId="0" fontId="2" fillId="0" borderId="0" xfId="0" applyFont="1"/>
    <xf numFmtId="0" fontId="2" fillId="0" borderId="1" xfId="0" applyFont="1" applyBorder="1"/>
    <xf numFmtId="49" fontId="2" fillId="0" borderId="1" xfId="0" applyNumberFormat="1" applyFont="1" applyBorder="1"/>
    <xf numFmtId="0" fontId="2" fillId="0" borderId="1" xfId="0" applyFont="1" applyBorder="1" applyAlignment="1">
      <alignment wrapText="1"/>
    </xf>
    <xf numFmtId="49" fontId="2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/>
    </xf>
    <xf numFmtId="49" fontId="2" fillId="0" borderId="1" xfId="0" applyNumberFormat="1" applyFont="1" applyBorder="1" applyAlignment="1"/>
    <xf numFmtId="49" fontId="2" fillId="0" borderId="1" xfId="0" applyNumberFormat="1" applyFont="1" applyBorder="1" applyAlignment="1">
      <alignment horizontal="right"/>
    </xf>
    <xf numFmtId="164" fontId="2" fillId="0" borderId="1" xfId="0" applyNumberFormat="1" applyFont="1" applyBorder="1"/>
    <xf numFmtId="0" fontId="2" fillId="0" borderId="0" xfId="0" applyFont="1" applyAlignment="1">
      <alignment horizontal="right"/>
    </xf>
    <xf numFmtId="0" fontId="0" fillId="0" borderId="2" xfId="0" applyBorder="1" applyAlignment="1">
      <alignment horizontal="center" vertical="top"/>
    </xf>
    <xf numFmtId="164" fontId="3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49" fontId="4" fillId="0" borderId="1" xfId="0" applyNumberFormat="1" applyFont="1" applyBorder="1" applyAlignment="1"/>
    <xf numFmtId="49" fontId="4" fillId="0" borderId="1" xfId="0" applyNumberFormat="1" applyFont="1" applyBorder="1" applyAlignment="1">
      <alignment horizontal="right"/>
    </xf>
    <xf numFmtId="164" fontId="4" fillId="0" borderId="1" xfId="0" applyNumberFormat="1" applyFont="1" applyBorder="1"/>
    <xf numFmtId="0" fontId="5" fillId="2" borderId="4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wrapText="1"/>
    </xf>
    <xf numFmtId="49" fontId="6" fillId="0" borderId="1" xfId="0" applyNumberFormat="1" applyFont="1" applyBorder="1" applyAlignment="1"/>
    <xf numFmtId="49" fontId="6" fillId="0" borderId="1" xfId="0" applyNumberFormat="1" applyFont="1" applyBorder="1" applyAlignment="1">
      <alignment horizontal="right"/>
    </xf>
    <xf numFmtId="164" fontId="6" fillId="0" borderId="1" xfId="0" applyNumberFormat="1" applyFont="1" applyBorder="1"/>
    <xf numFmtId="0" fontId="5" fillId="2" borderId="1" xfId="0" applyFont="1" applyFill="1" applyBorder="1" applyAlignment="1">
      <alignment horizontal="left" vertical="center" wrapText="1"/>
    </xf>
    <xf numFmtId="2" fontId="4" fillId="0" borderId="3" xfId="0" applyNumberFormat="1" applyFont="1" applyFill="1" applyBorder="1" applyAlignment="1">
      <alignment vertical="top" wrapText="1"/>
    </xf>
    <xf numFmtId="49" fontId="1" fillId="0" borderId="1" xfId="0" applyNumberFormat="1" applyFont="1" applyBorder="1" applyAlignment="1"/>
    <xf numFmtId="49" fontId="1" fillId="0" borderId="1" xfId="0" applyNumberFormat="1" applyFont="1" applyBorder="1" applyAlignment="1">
      <alignment horizontal="right"/>
    </xf>
    <xf numFmtId="164" fontId="1" fillId="0" borderId="1" xfId="0" applyNumberFormat="1" applyFont="1" applyBorder="1"/>
    <xf numFmtId="49" fontId="1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7" fillId="2" borderId="4" xfId="0" applyNumberFormat="1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wrapText="1"/>
    </xf>
    <xf numFmtId="49" fontId="3" fillId="4" borderId="1" xfId="0" applyNumberFormat="1" applyFont="1" applyFill="1" applyBorder="1" applyAlignment="1"/>
    <xf numFmtId="49" fontId="3" fillId="4" borderId="1" xfId="0" applyNumberFormat="1" applyFont="1" applyFill="1" applyBorder="1"/>
    <xf numFmtId="49" fontId="3" fillId="4" borderId="1" xfId="0" applyNumberFormat="1" applyFont="1" applyFill="1" applyBorder="1" applyAlignment="1">
      <alignment horizontal="right"/>
    </xf>
    <xf numFmtId="164" fontId="3" fillId="4" borderId="1" xfId="0" applyNumberFormat="1" applyFont="1" applyFill="1" applyBorder="1"/>
    <xf numFmtId="0" fontId="1" fillId="0" borderId="1" xfId="0" applyFont="1" applyBorder="1" applyAlignment="1">
      <alignment wrapText="1"/>
    </xf>
    <xf numFmtId="0" fontId="2" fillId="2" borderId="1" xfId="0" applyFont="1" applyFill="1" applyBorder="1" applyAlignment="1">
      <alignment horizontal="left" vertical="top"/>
    </xf>
    <xf numFmtId="49" fontId="2" fillId="2" borderId="1" xfId="0" applyNumberFormat="1" applyFont="1" applyFill="1" applyBorder="1" applyAlignment="1"/>
    <xf numFmtId="49" fontId="2" fillId="2" borderId="1" xfId="0" applyNumberFormat="1" applyFont="1" applyFill="1" applyBorder="1" applyAlignment="1">
      <alignment horizontal="right"/>
    </xf>
    <xf numFmtId="164" fontId="2" fillId="2" borderId="1" xfId="0" applyNumberFormat="1" applyFont="1" applyFill="1" applyBorder="1"/>
    <xf numFmtId="4" fontId="1" fillId="0" borderId="1" xfId="0" applyNumberFormat="1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49" fontId="8" fillId="0" borderId="1" xfId="0" applyNumberFormat="1" applyFont="1" applyBorder="1" applyAlignment="1">
      <alignment vertical="top" wrapText="1"/>
    </xf>
    <xf numFmtId="0" fontId="0" fillId="0" borderId="0" xfId="0" applyBorder="1" applyAlignment="1">
      <alignment horizontal="center"/>
    </xf>
    <xf numFmtId="164" fontId="9" fillId="0" borderId="1" xfId="0" applyNumberFormat="1" applyFont="1" applyBorder="1" applyAlignment="1">
      <alignment vertical="center" wrapText="1"/>
    </xf>
    <xf numFmtId="164" fontId="4" fillId="0" borderId="1" xfId="0" applyNumberFormat="1" applyFont="1" applyBorder="1" applyAlignment="1">
      <alignment wrapText="1"/>
    </xf>
    <xf numFmtId="0" fontId="3" fillId="0" borderId="1" xfId="0" applyFont="1" applyBorder="1"/>
    <xf numFmtId="49" fontId="3" fillId="0" borderId="1" xfId="0" applyNumberFormat="1" applyFont="1" applyBorder="1"/>
    <xf numFmtId="164" fontId="10" fillId="0" borderId="1" xfId="0" applyNumberFormat="1" applyFont="1" applyBorder="1" applyAlignment="1">
      <alignment vertical="center" wrapText="1"/>
    </xf>
    <xf numFmtId="164" fontId="11" fillId="0" borderId="1" xfId="0" applyNumberFormat="1" applyFont="1" applyBorder="1"/>
    <xf numFmtId="164" fontId="5" fillId="0" borderId="1" xfId="0" applyNumberFormat="1" applyFont="1" applyBorder="1"/>
    <xf numFmtId="49" fontId="3" fillId="0" borderId="1" xfId="0" applyNumberFormat="1" applyFont="1" applyBorder="1" applyAlignment="1"/>
    <xf numFmtId="49" fontId="3" fillId="0" borderId="1" xfId="0" applyNumberFormat="1" applyFont="1" applyBorder="1" applyAlignment="1">
      <alignment horizontal="right"/>
    </xf>
    <xf numFmtId="164" fontId="12" fillId="0" borderId="1" xfId="0" applyNumberFormat="1" applyFont="1" applyBorder="1"/>
    <xf numFmtId="4" fontId="3" fillId="0" borderId="1" xfId="0" applyNumberFormat="1" applyFont="1" applyBorder="1" applyAlignment="1">
      <alignment wrapText="1"/>
    </xf>
    <xf numFmtId="49" fontId="13" fillId="0" borderId="1" xfId="0" applyNumberFormat="1" applyFont="1" applyBorder="1" applyAlignment="1">
      <alignment horizontal="right"/>
    </xf>
    <xf numFmtId="0" fontId="10" fillId="0" borderId="0" xfId="0" applyFont="1"/>
    <xf numFmtId="2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/>
    <xf numFmtId="2" fontId="1" fillId="0" borderId="1" xfId="0" applyNumberFormat="1" applyFont="1" applyBorder="1"/>
    <xf numFmtId="2" fontId="4" fillId="0" borderId="1" xfId="0" applyNumberFormat="1" applyFont="1" applyBorder="1" applyAlignment="1">
      <alignment horizontal="right"/>
    </xf>
    <xf numFmtId="2" fontId="4" fillId="0" borderId="1" xfId="0" applyNumberFormat="1" applyFont="1" applyBorder="1"/>
    <xf numFmtId="2" fontId="3" fillId="0" borderId="1" xfId="0" applyNumberFormat="1" applyFont="1" applyBorder="1"/>
    <xf numFmtId="2" fontId="6" fillId="0" borderId="1" xfId="0" applyNumberFormat="1" applyFont="1" applyBorder="1" applyAlignment="1">
      <alignment horizontal="right"/>
    </xf>
    <xf numFmtId="2" fontId="6" fillId="0" borderId="1" xfId="0" applyNumberFormat="1" applyFont="1" applyBorder="1"/>
    <xf numFmtId="2" fontId="11" fillId="0" borderId="1" xfId="0" applyNumberFormat="1" applyFont="1" applyBorder="1"/>
    <xf numFmtId="2" fontId="12" fillId="0" borderId="1" xfId="0" applyNumberFormat="1" applyFont="1" applyBorder="1"/>
    <xf numFmtId="2" fontId="5" fillId="0" borderId="1" xfId="0" applyNumberFormat="1" applyFont="1" applyBorder="1"/>
    <xf numFmtId="0" fontId="11" fillId="2" borderId="1" xfId="0" applyFont="1" applyFill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right"/>
    </xf>
    <xf numFmtId="0" fontId="0" fillId="0" borderId="0" xfId="0" applyBorder="1" applyAlignment="1">
      <alignment horizontal="center" vertical="top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top" wrapText="1"/>
    </xf>
    <xf numFmtId="0" fontId="2" fillId="0" borderId="0" xfId="0" applyFont="1" applyAlignment="1"/>
    <xf numFmtId="0" fontId="2" fillId="0" borderId="0" xfId="0" applyFont="1" applyFill="1" applyBorder="1" applyAlignment="1"/>
    <xf numFmtId="0" fontId="3" fillId="0" borderId="0" xfId="0" applyFont="1" applyAlignment="1">
      <alignment horizontal="center"/>
    </xf>
    <xf numFmtId="0" fontId="0" fillId="0" borderId="0" xfId="0" applyAlignment="1"/>
    <xf numFmtId="0" fontId="0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6"/>
  <sheetViews>
    <sheetView tabSelected="1" topLeftCell="B4" workbookViewId="0">
      <selection activeCell="E3" sqref="E3:F3"/>
    </sheetView>
  </sheetViews>
  <sheetFormatPr defaultRowHeight="15" x14ac:dyDescent="0.25"/>
  <cols>
    <col min="2" max="2" width="27.42578125" customWidth="1"/>
    <col min="3" max="3" width="48.5703125" customWidth="1"/>
    <col min="4" max="4" width="13.85546875" customWidth="1"/>
    <col min="5" max="5" width="14.5703125" customWidth="1"/>
    <col min="6" max="6" width="16" customWidth="1"/>
  </cols>
  <sheetData>
    <row r="1" spans="2:6" x14ac:dyDescent="0.25">
      <c r="E1" s="82" t="s">
        <v>9</v>
      </c>
      <c r="F1" s="82"/>
    </row>
    <row r="2" spans="2:6" ht="46.5" customHeight="1" x14ac:dyDescent="0.25">
      <c r="E2" s="82" t="s">
        <v>282</v>
      </c>
      <c r="F2" s="82"/>
    </row>
    <row r="3" spans="2:6" x14ac:dyDescent="0.25">
      <c r="E3" s="82"/>
      <c r="F3" s="82"/>
    </row>
    <row r="4" spans="2:6" x14ac:dyDescent="0.25">
      <c r="E4" s="1"/>
      <c r="F4" s="1"/>
    </row>
    <row r="5" spans="2:6" ht="12.75" customHeight="1" x14ac:dyDescent="0.25">
      <c r="B5" s="83" t="s">
        <v>10</v>
      </c>
      <c r="C5" s="83"/>
      <c r="D5" s="83"/>
      <c r="E5" s="83"/>
      <c r="F5" s="83"/>
    </row>
    <row r="6" spans="2:6" ht="3" hidden="1" customHeight="1" x14ac:dyDescent="0.25">
      <c r="B6" s="83"/>
      <c r="C6" s="83"/>
      <c r="D6" s="83"/>
      <c r="E6" s="83"/>
      <c r="F6" s="83"/>
    </row>
    <row r="7" spans="2:6" ht="24" customHeight="1" x14ac:dyDescent="0.25">
      <c r="B7" s="79" t="s">
        <v>249</v>
      </c>
      <c r="C7" s="79"/>
      <c r="D7" s="79"/>
      <c r="E7" s="79"/>
      <c r="F7" s="79"/>
    </row>
    <row r="8" spans="2:6" ht="18" customHeight="1" x14ac:dyDescent="0.25">
      <c r="B8" s="17"/>
      <c r="C8" s="17"/>
      <c r="D8" s="80" t="s">
        <v>70</v>
      </c>
      <c r="E8" s="81"/>
      <c r="F8" s="17"/>
    </row>
    <row r="9" spans="2:6" ht="30" x14ac:dyDescent="0.25">
      <c r="B9" s="2" t="s">
        <v>0</v>
      </c>
      <c r="C9" s="2" t="s">
        <v>1</v>
      </c>
      <c r="D9" s="2" t="s">
        <v>245</v>
      </c>
      <c r="E9" s="2" t="s">
        <v>277</v>
      </c>
      <c r="F9" s="2" t="s">
        <v>246</v>
      </c>
    </row>
    <row r="10" spans="2:6" ht="33" customHeight="1" x14ac:dyDescent="0.25">
      <c r="B10" s="2" t="s">
        <v>2</v>
      </c>
      <c r="C10" s="3" t="s">
        <v>3</v>
      </c>
      <c r="D10" s="53">
        <f>D12+D11</f>
        <v>-12332.719999998808</v>
      </c>
      <c r="E10" s="53">
        <f t="shared" ref="E10" si="0">E12+E11</f>
        <v>-1162516.67</v>
      </c>
      <c r="F10" s="53">
        <f>E10/D10*100</f>
        <v>9426.2796041758211</v>
      </c>
    </row>
    <row r="11" spans="2:6" ht="30" x14ac:dyDescent="0.25">
      <c r="B11" s="2" t="s">
        <v>4</v>
      </c>
      <c r="C11" s="3" t="s">
        <v>5</v>
      </c>
      <c r="D11" s="53">
        <f>D16+D15</f>
        <v>-12332.719999998808</v>
      </c>
      <c r="E11" s="53">
        <f>E15+E16</f>
        <v>-1162516.67</v>
      </c>
      <c r="F11" s="53">
        <f>E11/D11*100</f>
        <v>9426.2796041758211</v>
      </c>
    </row>
    <row r="12" spans="2:6" ht="50.25" customHeight="1" x14ac:dyDescent="0.25">
      <c r="B12" s="2"/>
      <c r="C12" s="3" t="s">
        <v>130</v>
      </c>
      <c r="D12" s="53"/>
      <c r="E12" s="57"/>
      <c r="F12" s="53"/>
    </row>
    <row r="13" spans="2:6" ht="64.5" customHeight="1" x14ac:dyDescent="0.25">
      <c r="B13" s="2" t="s">
        <v>73</v>
      </c>
      <c r="C13" s="3" t="s">
        <v>74</v>
      </c>
      <c r="D13" s="53">
        <v>0</v>
      </c>
      <c r="E13" s="53">
        <v>0</v>
      </c>
      <c r="F13" s="53">
        <v>0</v>
      </c>
    </row>
    <row r="14" spans="2:6" ht="74.25" customHeight="1" x14ac:dyDescent="0.25">
      <c r="B14" s="2" t="s">
        <v>75</v>
      </c>
      <c r="C14" s="3" t="s">
        <v>76</v>
      </c>
      <c r="D14" s="53"/>
      <c r="E14" s="53">
        <v>0</v>
      </c>
      <c r="F14" s="53">
        <v>0</v>
      </c>
    </row>
    <row r="15" spans="2:6" s="4" customFormat="1" ht="30" x14ac:dyDescent="0.25">
      <c r="B15" s="3" t="s">
        <v>72</v>
      </c>
      <c r="C15" s="3" t="s">
        <v>6</v>
      </c>
      <c r="D15" s="53">
        <f>-прил.2!E50</f>
        <v>-21249776.82</v>
      </c>
      <c r="E15" s="53">
        <f>-прил.2!F50</f>
        <v>-13552979.029999999</v>
      </c>
      <c r="F15" s="53">
        <f>E15/D15*100</f>
        <v>63.779394695779203</v>
      </c>
    </row>
    <row r="16" spans="2:6" ht="34.5" customHeight="1" x14ac:dyDescent="0.25">
      <c r="B16" s="2" t="s">
        <v>7</v>
      </c>
      <c r="C16" s="3" t="s">
        <v>8</v>
      </c>
      <c r="D16" s="53">
        <f>прил.3!H119</f>
        <v>21237444.100000001</v>
      </c>
      <c r="E16" s="53">
        <f>прил.3!I119</f>
        <v>12390462.359999999</v>
      </c>
      <c r="F16" s="53">
        <f>E16/D16*100</f>
        <v>58.342530775631317</v>
      </c>
    </row>
  </sheetData>
  <mergeCells count="6">
    <mergeCell ref="B7:F7"/>
    <mergeCell ref="D8:E8"/>
    <mergeCell ref="E1:F1"/>
    <mergeCell ref="E2:F2"/>
    <mergeCell ref="E3:F3"/>
    <mergeCell ref="B5:F6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50"/>
  <sheetViews>
    <sheetView workbookViewId="0">
      <selection activeCell="E5" sqref="E5"/>
    </sheetView>
  </sheetViews>
  <sheetFormatPr defaultRowHeight="15" x14ac:dyDescent="0.25"/>
  <cols>
    <col min="1" max="1" width="2.28515625" customWidth="1"/>
    <col min="3" max="3" width="22.7109375" customWidth="1"/>
    <col min="4" max="4" width="56.5703125" customWidth="1"/>
    <col min="5" max="6" width="15.85546875" customWidth="1"/>
    <col min="7" max="7" width="16.85546875" customWidth="1"/>
  </cols>
  <sheetData>
    <row r="1" spans="2:7" x14ac:dyDescent="0.25">
      <c r="B1" s="5"/>
      <c r="C1" s="5"/>
      <c r="D1" s="5"/>
      <c r="E1" s="84" t="s">
        <v>221</v>
      </c>
      <c r="F1" s="84"/>
      <c r="G1" s="84"/>
    </row>
    <row r="2" spans="2:7" x14ac:dyDescent="0.25">
      <c r="B2" s="5"/>
      <c r="C2" s="5"/>
      <c r="D2" s="5"/>
      <c r="E2" s="84" t="s">
        <v>247</v>
      </c>
      <c r="F2" s="84"/>
      <c r="G2" s="84"/>
    </row>
    <row r="3" spans="2:7" x14ac:dyDescent="0.25">
      <c r="B3" s="5"/>
      <c r="C3" s="5"/>
      <c r="D3" s="5"/>
      <c r="E3" s="84" t="s">
        <v>248</v>
      </c>
      <c r="F3" s="84"/>
      <c r="G3" s="84"/>
    </row>
    <row r="4" spans="2:7" x14ac:dyDescent="0.25">
      <c r="B4" s="5"/>
      <c r="C4" s="5"/>
      <c r="D4" s="5"/>
      <c r="E4" s="85" t="s">
        <v>281</v>
      </c>
      <c r="F4" s="85"/>
      <c r="G4" s="85"/>
    </row>
    <row r="5" spans="2:7" x14ac:dyDescent="0.25">
      <c r="B5" s="5"/>
      <c r="C5" s="5"/>
      <c r="D5" s="5"/>
      <c r="E5" s="5"/>
      <c r="F5" s="5"/>
      <c r="G5" s="5"/>
    </row>
    <row r="6" spans="2:7" x14ac:dyDescent="0.25">
      <c r="B6" s="86" t="s">
        <v>40</v>
      </c>
      <c r="C6" s="87"/>
      <c r="D6" s="87"/>
      <c r="E6" s="87"/>
      <c r="F6" s="87"/>
      <c r="G6" s="87"/>
    </row>
    <row r="7" spans="2:7" x14ac:dyDescent="0.25">
      <c r="B7" s="5"/>
      <c r="C7" s="5"/>
      <c r="D7" s="5"/>
      <c r="E7" s="80" t="s">
        <v>70</v>
      </c>
      <c r="F7" s="81"/>
      <c r="G7" s="5"/>
    </row>
    <row r="8" spans="2:7" ht="29.25" x14ac:dyDescent="0.25">
      <c r="B8" s="10" t="s">
        <v>11</v>
      </c>
      <c r="C8" s="10" t="s">
        <v>0</v>
      </c>
      <c r="D8" s="10" t="s">
        <v>20</v>
      </c>
      <c r="E8" s="10" t="s">
        <v>245</v>
      </c>
      <c r="F8" s="10" t="s">
        <v>277</v>
      </c>
      <c r="G8" s="10" t="s">
        <v>246</v>
      </c>
    </row>
    <row r="9" spans="2:7" x14ac:dyDescent="0.25">
      <c r="B9" s="10"/>
      <c r="C9" s="10"/>
      <c r="D9" s="10" t="s">
        <v>171</v>
      </c>
      <c r="E9" s="63">
        <f>E10+E23</f>
        <v>6740720</v>
      </c>
      <c r="F9" s="63">
        <f>F10+F23</f>
        <v>3375074.15</v>
      </c>
      <c r="G9" s="54">
        <f t="shared" ref="G9:G10" si="0">F9/E9*100</f>
        <v>50.06993540749356</v>
      </c>
    </row>
    <row r="10" spans="2:7" x14ac:dyDescent="0.25">
      <c r="B10" s="8"/>
      <c r="C10" s="8"/>
      <c r="D10" s="10" t="s">
        <v>21</v>
      </c>
      <c r="E10" s="18">
        <f>E11+E12+E13+E14+E15+E16+E17+E18+E20+E21+E22+E19</f>
        <v>5186690</v>
      </c>
      <c r="F10" s="18">
        <f>F11+F12+F13+F14+F15+F16+F17+F18+F20+F21+F22+F19</f>
        <v>1919975.5499999998</v>
      </c>
      <c r="G10" s="54">
        <f t="shared" si="0"/>
        <v>37.01735692705752</v>
      </c>
    </row>
    <row r="11" spans="2:7" ht="75" x14ac:dyDescent="0.25">
      <c r="B11" s="8">
        <v>1</v>
      </c>
      <c r="C11" s="9" t="s">
        <v>34</v>
      </c>
      <c r="D11" s="8" t="s">
        <v>22</v>
      </c>
      <c r="E11" s="54">
        <v>631300</v>
      </c>
      <c r="F11" s="54">
        <v>508403.7</v>
      </c>
      <c r="G11" s="54">
        <f>F11/E11*100</f>
        <v>80.532821162680193</v>
      </c>
    </row>
    <row r="12" spans="2:7" ht="105" x14ac:dyDescent="0.25">
      <c r="B12" s="8">
        <v>2</v>
      </c>
      <c r="C12" s="9" t="s">
        <v>35</v>
      </c>
      <c r="D12" s="8" t="s">
        <v>23</v>
      </c>
      <c r="E12" s="54">
        <v>140</v>
      </c>
      <c r="F12" s="54">
        <v>365.89</v>
      </c>
      <c r="G12" s="54">
        <f t="shared" ref="G12:G50" si="1">F12/E12*100</f>
        <v>261.34999999999997</v>
      </c>
    </row>
    <row r="13" spans="2:7" ht="45" x14ac:dyDescent="0.25">
      <c r="B13" s="8">
        <v>3</v>
      </c>
      <c r="C13" s="9" t="s">
        <v>36</v>
      </c>
      <c r="D13" s="8" t="s">
        <v>24</v>
      </c>
      <c r="E13" s="54">
        <v>2700</v>
      </c>
      <c r="F13" s="54">
        <v>15686.35</v>
      </c>
      <c r="G13" s="54">
        <f t="shared" si="1"/>
        <v>580.97592592592594</v>
      </c>
    </row>
    <row r="14" spans="2:7" ht="55.5" customHeight="1" x14ac:dyDescent="0.25">
      <c r="B14" s="8">
        <v>4</v>
      </c>
      <c r="C14" s="9" t="s">
        <v>139</v>
      </c>
      <c r="D14" s="11" t="s">
        <v>77</v>
      </c>
      <c r="E14" s="19">
        <v>124300</v>
      </c>
      <c r="F14" s="19">
        <v>83449.58</v>
      </c>
      <c r="G14" s="54">
        <f t="shared" si="1"/>
        <v>67.135623491552693</v>
      </c>
    </row>
    <row r="15" spans="2:7" ht="75" x14ac:dyDescent="0.25">
      <c r="B15" s="8">
        <v>5</v>
      </c>
      <c r="C15" s="9" t="s">
        <v>140</v>
      </c>
      <c r="D15" s="8" t="s">
        <v>78</v>
      </c>
      <c r="E15" s="19">
        <v>600</v>
      </c>
      <c r="F15" s="19">
        <v>576.1</v>
      </c>
      <c r="G15" s="54">
        <f t="shared" si="1"/>
        <v>96.016666666666666</v>
      </c>
    </row>
    <row r="16" spans="2:7" ht="75" x14ac:dyDescent="0.25">
      <c r="B16" s="8">
        <v>6</v>
      </c>
      <c r="C16" s="9" t="s">
        <v>141</v>
      </c>
      <c r="D16" s="8" t="s">
        <v>79</v>
      </c>
      <c r="E16" s="19">
        <v>162400</v>
      </c>
      <c r="F16" s="19">
        <v>111270.85</v>
      </c>
      <c r="G16" s="54">
        <f t="shared" si="1"/>
        <v>68.516533251231522</v>
      </c>
    </row>
    <row r="17" spans="2:7" ht="75" x14ac:dyDescent="0.25">
      <c r="B17" s="8">
        <v>7</v>
      </c>
      <c r="C17" s="9" t="s">
        <v>142</v>
      </c>
      <c r="D17" s="8" t="s">
        <v>80</v>
      </c>
      <c r="E17" s="19">
        <v>-16000</v>
      </c>
      <c r="F17" s="19">
        <v>-16300.01</v>
      </c>
      <c r="G17" s="54">
        <f t="shared" si="1"/>
        <v>101.8750625</v>
      </c>
    </row>
    <row r="18" spans="2:7" ht="45" x14ac:dyDescent="0.25">
      <c r="B18" s="8">
        <v>8</v>
      </c>
      <c r="C18" s="9" t="s">
        <v>37</v>
      </c>
      <c r="D18" s="8" t="s">
        <v>25</v>
      </c>
      <c r="E18" s="54">
        <v>1000000</v>
      </c>
      <c r="F18" s="54">
        <v>202019.72</v>
      </c>
      <c r="G18" s="54">
        <f t="shared" si="1"/>
        <v>20.201972000000001</v>
      </c>
    </row>
    <row r="19" spans="2:7" ht="30" x14ac:dyDescent="0.25">
      <c r="B19" s="8">
        <v>9</v>
      </c>
      <c r="C19" s="9" t="s">
        <v>143</v>
      </c>
      <c r="D19" s="8" t="s">
        <v>144</v>
      </c>
      <c r="E19" s="54">
        <v>708750</v>
      </c>
      <c r="F19" s="54">
        <v>278406.37</v>
      </c>
      <c r="G19" s="54">
        <f t="shared" si="1"/>
        <v>39.281322045855376</v>
      </c>
    </row>
    <row r="20" spans="2:7" ht="45" x14ac:dyDescent="0.25">
      <c r="B20" s="8">
        <v>10</v>
      </c>
      <c r="C20" s="9" t="s">
        <v>145</v>
      </c>
      <c r="D20" s="8" t="s">
        <v>146</v>
      </c>
      <c r="E20" s="54">
        <v>2562500</v>
      </c>
      <c r="F20" s="54">
        <v>732796.68</v>
      </c>
      <c r="G20" s="54">
        <f t="shared" si="1"/>
        <v>28.596943609756099</v>
      </c>
    </row>
    <row r="21" spans="2:7" x14ac:dyDescent="0.25">
      <c r="B21" s="8">
        <v>11</v>
      </c>
      <c r="C21" s="9" t="s">
        <v>147</v>
      </c>
      <c r="D21" s="8" t="s">
        <v>26</v>
      </c>
      <c r="E21" s="54">
        <v>0</v>
      </c>
      <c r="F21" s="54">
        <v>0.32</v>
      </c>
      <c r="G21" s="54" t="e">
        <f t="shared" si="1"/>
        <v>#DIV/0!</v>
      </c>
    </row>
    <row r="22" spans="2:7" ht="75" x14ac:dyDescent="0.25">
      <c r="B22" s="8">
        <v>12</v>
      </c>
      <c r="C22" s="9" t="s">
        <v>38</v>
      </c>
      <c r="D22" s="8" t="s">
        <v>13</v>
      </c>
      <c r="E22" s="54">
        <v>10000</v>
      </c>
      <c r="F22" s="54">
        <v>3300</v>
      </c>
      <c r="G22" s="54">
        <f t="shared" si="1"/>
        <v>33</v>
      </c>
    </row>
    <row r="23" spans="2:7" x14ac:dyDescent="0.25">
      <c r="B23" s="8">
        <v>13</v>
      </c>
      <c r="C23" s="9"/>
      <c r="D23" s="10" t="s">
        <v>27</v>
      </c>
      <c r="E23" s="18">
        <f>E24+E25+E26+E28+E27</f>
        <v>1554030</v>
      </c>
      <c r="F23" s="18">
        <f t="shared" ref="F23" si="2">F24+F25+F26+F28+F27</f>
        <v>1455098.6</v>
      </c>
      <c r="G23" s="54">
        <f t="shared" si="1"/>
        <v>93.633880941809366</v>
      </c>
    </row>
    <row r="24" spans="2:7" ht="60" x14ac:dyDescent="0.25">
      <c r="B24" s="8">
        <v>14</v>
      </c>
      <c r="C24" s="9" t="s">
        <v>17</v>
      </c>
      <c r="D24" s="8" t="s">
        <v>14</v>
      </c>
      <c r="E24" s="54">
        <v>874000</v>
      </c>
      <c r="F24" s="54">
        <v>528687.49</v>
      </c>
      <c r="G24" s="54">
        <f t="shared" si="1"/>
        <v>60.490559496567506</v>
      </c>
    </row>
    <row r="25" spans="2:7" ht="45" x14ac:dyDescent="0.25">
      <c r="B25" s="8">
        <v>15</v>
      </c>
      <c r="C25" s="9" t="s">
        <v>170</v>
      </c>
      <c r="D25" s="8" t="s">
        <v>172</v>
      </c>
      <c r="E25" s="54">
        <v>598000</v>
      </c>
      <c r="F25" s="54">
        <v>909781.61</v>
      </c>
      <c r="G25" s="54">
        <f t="shared" si="1"/>
        <v>152.13739297658864</v>
      </c>
    </row>
    <row r="26" spans="2:7" ht="105" x14ac:dyDescent="0.25">
      <c r="B26" s="8">
        <v>16</v>
      </c>
      <c r="C26" s="9" t="s">
        <v>138</v>
      </c>
      <c r="D26" s="8" t="s">
        <v>173</v>
      </c>
      <c r="E26" s="54">
        <v>11000</v>
      </c>
      <c r="F26" s="54">
        <v>0</v>
      </c>
      <c r="G26" s="54">
        <f t="shared" si="1"/>
        <v>0</v>
      </c>
    </row>
    <row r="27" spans="2:7" ht="90" x14ac:dyDescent="0.25">
      <c r="B27" s="8">
        <v>17</v>
      </c>
      <c r="C27" s="9" t="s">
        <v>209</v>
      </c>
      <c r="D27" s="8" t="s">
        <v>214</v>
      </c>
      <c r="E27" s="54">
        <v>50000</v>
      </c>
      <c r="F27" s="54">
        <v>8779.5</v>
      </c>
      <c r="G27" s="54">
        <f t="shared" si="1"/>
        <v>17.559000000000001</v>
      </c>
    </row>
    <row r="28" spans="2:7" x14ac:dyDescent="0.25">
      <c r="B28" s="8">
        <v>18</v>
      </c>
      <c r="C28" s="9" t="s">
        <v>18</v>
      </c>
      <c r="D28" s="8" t="s">
        <v>137</v>
      </c>
      <c r="E28" s="54">
        <v>21030</v>
      </c>
      <c r="F28" s="54">
        <v>7850</v>
      </c>
      <c r="G28" s="54">
        <f t="shared" si="1"/>
        <v>37.327627199239181</v>
      </c>
    </row>
    <row r="29" spans="2:7" x14ac:dyDescent="0.25">
      <c r="B29" s="8">
        <v>19</v>
      </c>
      <c r="C29" s="9"/>
      <c r="D29" s="10" t="s">
        <v>28</v>
      </c>
      <c r="E29" s="18">
        <f>E30+E33+E34+E36+E37+E38+E39+E40+E41+E42+E43+E47+E48+E35+E44+E45+E46</f>
        <v>14509056.82</v>
      </c>
      <c r="F29" s="18">
        <f>F30+F33+F34+F36+F37+F38+F39+F40+F41+F42+F43+F44+F45+F46+F47+F48</f>
        <v>10177904.880000001</v>
      </c>
      <c r="G29" s="54">
        <f t="shared" si="1"/>
        <v>70.148632032168166</v>
      </c>
    </row>
    <row r="30" spans="2:7" ht="30" x14ac:dyDescent="0.25">
      <c r="B30" s="8">
        <v>20</v>
      </c>
      <c r="C30" s="9" t="s">
        <v>244</v>
      </c>
      <c r="D30" s="8" t="s">
        <v>29</v>
      </c>
      <c r="E30" s="54">
        <f>E31+E32</f>
        <v>5663963</v>
      </c>
      <c r="F30" s="54">
        <f t="shared" ref="F30" si="3">F31+F32</f>
        <v>4635592.62</v>
      </c>
      <c r="G30" s="54">
        <f t="shared" si="1"/>
        <v>81.843624684695143</v>
      </c>
    </row>
    <row r="31" spans="2:7" x14ac:dyDescent="0.25">
      <c r="B31" s="8">
        <v>21</v>
      </c>
      <c r="C31" s="9"/>
      <c r="D31" s="8" t="s">
        <v>30</v>
      </c>
      <c r="E31" s="54">
        <v>1006043</v>
      </c>
      <c r="F31" s="54">
        <v>753992.62</v>
      </c>
      <c r="G31" s="54">
        <f t="shared" si="1"/>
        <v>74.946361139633197</v>
      </c>
    </row>
    <row r="32" spans="2:7" x14ac:dyDescent="0.25">
      <c r="B32" s="8">
        <v>22</v>
      </c>
      <c r="C32" s="9"/>
      <c r="D32" s="8" t="s">
        <v>31</v>
      </c>
      <c r="E32" s="54">
        <v>4657920</v>
      </c>
      <c r="F32" s="54">
        <v>3881600</v>
      </c>
      <c r="G32" s="54">
        <f t="shared" si="1"/>
        <v>83.333333333333343</v>
      </c>
    </row>
    <row r="33" spans="2:7" ht="45" x14ac:dyDescent="0.25">
      <c r="B33" s="8">
        <v>23</v>
      </c>
      <c r="C33" s="9" t="s">
        <v>207</v>
      </c>
      <c r="D33" s="8" t="s">
        <v>32</v>
      </c>
      <c r="E33" s="19">
        <v>403785.92</v>
      </c>
      <c r="F33" s="19">
        <v>289005.44</v>
      </c>
      <c r="G33" s="54">
        <f t="shared" si="1"/>
        <v>71.57392709483284</v>
      </c>
    </row>
    <row r="34" spans="2:7" ht="45" x14ac:dyDescent="0.25">
      <c r="B34" s="8">
        <v>24</v>
      </c>
      <c r="C34" s="9" t="s">
        <v>208</v>
      </c>
      <c r="D34" s="8" t="s">
        <v>15</v>
      </c>
      <c r="E34" s="19">
        <v>13115</v>
      </c>
      <c r="F34" s="19">
        <v>6266</v>
      </c>
      <c r="G34" s="54">
        <f t="shared" si="1"/>
        <v>47.777354174609229</v>
      </c>
    </row>
    <row r="35" spans="2:7" ht="30" x14ac:dyDescent="0.25">
      <c r="B35" s="8">
        <v>25</v>
      </c>
      <c r="C35" s="9" t="s">
        <v>259</v>
      </c>
      <c r="D35" s="8" t="s">
        <v>260</v>
      </c>
      <c r="E35" s="19">
        <v>29670</v>
      </c>
      <c r="F35" s="19"/>
      <c r="G35" s="54"/>
    </row>
    <row r="36" spans="2:7" ht="45" x14ac:dyDescent="0.25">
      <c r="B36" s="8">
        <v>26</v>
      </c>
      <c r="C36" s="9" t="s">
        <v>215</v>
      </c>
      <c r="D36" s="8" t="s">
        <v>218</v>
      </c>
      <c r="E36" s="19">
        <v>1470000</v>
      </c>
      <c r="F36" s="19">
        <v>1470000</v>
      </c>
      <c r="G36" s="54">
        <f t="shared" si="1"/>
        <v>100</v>
      </c>
    </row>
    <row r="37" spans="2:7" ht="45" x14ac:dyDescent="0.25">
      <c r="B37" s="8">
        <v>27</v>
      </c>
      <c r="C37" s="9" t="s">
        <v>216</v>
      </c>
      <c r="D37" s="8" t="s">
        <v>219</v>
      </c>
      <c r="E37" s="19">
        <v>1625103</v>
      </c>
      <c r="F37" s="19">
        <v>1218827.25</v>
      </c>
      <c r="G37" s="54">
        <f t="shared" si="1"/>
        <v>75</v>
      </c>
    </row>
    <row r="38" spans="2:7" ht="75" x14ac:dyDescent="0.25">
      <c r="B38" s="8">
        <v>28</v>
      </c>
      <c r="C38" s="9" t="s">
        <v>217</v>
      </c>
      <c r="D38" s="8" t="s">
        <v>220</v>
      </c>
      <c r="E38" s="19">
        <v>101242</v>
      </c>
      <c r="F38" s="19">
        <v>75931.509999999995</v>
      </c>
      <c r="G38" s="54">
        <f t="shared" si="1"/>
        <v>75.000009877323635</v>
      </c>
    </row>
    <row r="39" spans="2:7" ht="30" x14ac:dyDescent="0.25">
      <c r="B39" s="8">
        <v>29</v>
      </c>
      <c r="C39" s="9" t="s">
        <v>222</v>
      </c>
      <c r="D39" s="8" t="s">
        <v>223</v>
      </c>
      <c r="E39" s="19">
        <v>1000000</v>
      </c>
      <c r="F39" s="19">
        <v>0</v>
      </c>
      <c r="G39" s="54">
        <f t="shared" si="1"/>
        <v>0</v>
      </c>
    </row>
    <row r="40" spans="2:7" ht="30" x14ac:dyDescent="0.25">
      <c r="B40" s="8">
        <v>30</v>
      </c>
      <c r="C40" s="9" t="s">
        <v>222</v>
      </c>
      <c r="D40" s="8" t="s">
        <v>224</v>
      </c>
      <c r="E40" s="19">
        <v>163092</v>
      </c>
      <c r="F40" s="19">
        <v>163092</v>
      </c>
      <c r="G40" s="54">
        <f t="shared" si="1"/>
        <v>100</v>
      </c>
    </row>
    <row r="41" spans="2:7" ht="30" x14ac:dyDescent="0.25">
      <c r="B41" s="8">
        <v>31</v>
      </c>
      <c r="C41" s="9" t="s">
        <v>222</v>
      </c>
      <c r="D41" s="8" t="s">
        <v>225</v>
      </c>
      <c r="E41" s="19">
        <v>1300000</v>
      </c>
      <c r="F41" s="19">
        <v>1263389</v>
      </c>
      <c r="G41" s="54">
        <f t="shared" si="1"/>
        <v>97.183769230769229</v>
      </c>
    </row>
    <row r="42" spans="2:7" ht="45" x14ac:dyDescent="0.25">
      <c r="B42" s="8">
        <v>32</v>
      </c>
      <c r="C42" s="9" t="s">
        <v>222</v>
      </c>
      <c r="D42" s="8" t="s">
        <v>226</v>
      </c>
      <c r="E42" s="19">
        <v>60833.9</v>
      </c>
      <c r="F42" s="19">
        <v>90833.9</v>
      </c>
      <c r="G42" s="54">
        <f t="shared" si="1"/>
        <v>149.31460912418896</v>
      </c>
    </row>
    <row r="43" spans="2:7" ht="30" x14ac:dyDescent="0.25">
      <c r="B43" s="8">
        <v>33</v>
      </c>
      <c r="C43" s="9" t="s">
        <v>222</v>
      </c>
      <c r="D43" s="8" t="s">
        <v>254</v>
      </c>
      <c r="E43" s="19">
        <v>118344</v>
      </c>
      <c r="F43" s="19">
        <v>118344</v>
      </c>
      <c r="G43" s="54">
        <f t="shared" si="1"/>
        <v>100</v>
      </c>
    </row>
    <row r="44" spans="2:7" ht="30" x14ac:dyDescent="0.25">
      <c r="B44" s="8">
        <v>34</v>
      </c>
      <c r="C44" s="9" t="s">
        <v>222</v>
      </c>
      <c r="D44" s="8" t="s">
        <v>261</v>
      </c>
      <c r="E44" s="19">
        <v>440148</v>
      </c>
      <c r="F44" s="19">
        <v>251513.16</v>
      </c>
      <c r="G44" s="54">
        <f t="shared" si="1"/>
        <v>57.142861037650974</v>
      </c>
    </row>
    <row r="45" spans="2:7" ht="45" x14ac:dyDescent="0.25">
      <c r="B45" s="8">
        <v>35</v>
      </c>
      <c r="C45" s="9" t="s">
        <v>222</v>
      </c>
      <c r="D45" s="8" t="s">
        <v>262</v>
      </c>
      <c r="E45" s="19">
        <v>1485750</v>
      </c>
      <c r="F45" s="19">
        <v>0</v>
      </c>
      <c r="G45" s="54">
        <f t="shared" si="1"/>
        <v>0</v>
      </c>
    </row>
    <row r="46" spans="2:7" ht="45" x14ac:dyDescent="0.25">
      <c r="B46" s="8">
        <v>36</v>
      </c>
      <c r="C46" s="9" t="s">
        <v>222</v>
      </c>
      <c r="D46" s="8" t="s">
        <v>263</v>
      </c>
      <c r="E46" s="19">
        <v>424010</v>
      </c>
      <c r="F46" s="19">
        <v>385110</v>
      </c>
      <c r="G46" s="54">
        <f t="shared" si="1"/>
        <v>90.825688073394488</v>
      </c>
    </row>
    <row r="47" spans="2:7" ht="30" x14ac:dyDescent="0.25">
      <c r="B47" s="8">
        <v>37</v>
      </c>
      <c r="C47" s="9" t="s">
        <v>255</v>
      </c>
      <c r="D47" s="8" t="s">
        <v>257</v>
      </c>
      <c r="E47" s="19">
        <v>105000</v>
      </c>
      <c r="F47" s="19">
        <v>105000</v>
      </c>
      <c r="G47" s="54">
        <f t="shared" si="1"/>
        <v>100</v>
      </c>
    </row>
    <row r="48" spans="2:7" x14ac:dyDescent="0.25">
      <c r="B48" s="8">
        <v>38</v>
      </c>
      <c r="C48" s="9" t="s">
        <v>256</v>
      </c>
      <c r="D48" s="8" t="s">
        <v>258</v>
      </c>
      <c r="E48" s="19">
        <v>105000</v>
      </c>
      <c r="F48" s="19">
        <v>105000</v>
      </c>
      <c r="G48" s="54">
        <f t="shared" si="1"/>
        <v>100</v>
      </c>
    </row>
    <row r="49" spans="2:7" x14ac:dyDescent="0.25">
      <c r="B49" s="8"/>
      <c r="C49" s="9"/>
      <c r="D49" s="8"/>
      <c r="E49" s="19"/>
      <c r="F49" s="19"/>
      <c r="G49" s="54"/>
    </row>
    <row r="50" spans="2:7" x14ac:dyDescent="0.25">
      <c r="B50" s="8"/>
      <c r="C50" s="8"/>
      <c r="D50" s="10" t="s">
        <v>33</v>
      </c>
      <c r="E50" s="18">
        <f>E29+E10+E23</f>
        <v>21249776.82</v>
      </c>
      <c r="F50" s="18">
        <f>F29+F10+F23</f>
        <v>13552979.029999999</v>
      </c>
      <c r="G50" s="54">
        <f t="shared" si="1"/>
        <v>63.779394695779203</v>
      </c>
    </row>
  </sheetData>
  <mergeCells count="6">
    <mergeCell ref="E7:F7"/>
    <mergeCell ref="E1:G1"/>
    <mergeCell ref="E2:G2"/>
    <mergeCell ref="E3:G3"/>
    <mergeCell ref="E4:G4"/>
    <mergeCell ref="B6:G6"/>
  </mergeCells>
  <pageMargins left="0.70866141732283472" right="0.70866141732283472" top="0.74803149606299213" bottom="0.74803149606299213" header="0.31496062992125984" footer="0.31496062992125984"/>
  <pageSetup paperSize="9" scale="74" fitToHeight="3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9"/>
  <sheetViews>
    <sheetView workbookViewId="0">
      <selection activeCell="F5" sqref="F5"/>
    </sheetView>
  </sheetViews>
  <sheetFormatPr defaultRowHeight="15" x14ac:dyDescent="0.25"/>
  <cols>
    <col min="1" max="1" width="3.85546875" customWidth="1"/>
    <col min="2" max="2" width="4.42578125" style="5" customWidth="1"/>
    <col min="3" max="3" width="47.140625" style="5" customWidth="1"/>
    <col min="4" max="4" width="6.42578125" style="5" customWidth="1"/>
    <col min="5" max="5" width="7.28515625" style="5" customWidth="1"/>
    <col min="6" max="6" width="11" style="5" customWidth="1"/>
    <col min="7" max="7" width="4.85546875" style="5" customWidth="1"/>
    <col min="8" max="8" width="13.28515625" style="5" customWidth="1"/>
    <col min="9" max="9" width="12.7109375" style="5" customWidth="1"/>
    <col min="10" max="10" width="12.85546875" style="5" customWidth="1"/>
  </cols>
  <sheetData>
    <row r="1" spans="2:10" x14ac:dyDescent="0.25">
      <c r="F1" s="84" t="s">
        <v>243</v>
      </c>
      <c r="G1" s="84"/>
      <c r="H1" s="84"/>
      <c r="I1" s="84"/>
      <c r="J1" s="84"/>
    </row>
    <row r="2" spans="2:10" x14ac:dyDescent="0.25">
      <c r="F2" s="84" t="s">
        <v>250</v>
      </c>
      <c r="G2" s="84"/>
      <c r="H2" s="84"/>
      <c r="I2" s="84"/>
      <c r="J2" s="84"/>
    </row>
    <row r="3" spans="2:10" x14ac:dyDescent="0.25">
      <c r="F3" s="84" t="s">
        <v>248</v>
      </c>
      <c r="G3" s="84"/>
      <c r="H3" s="84"/>
      <c r="I3" s="84"/>
      <c r="J3" s="84"/>
    </row>
    <row r="4" spans="2:10" x14ac:dyDescent="0.25">
      <c r="F4" s="85" t="s">
        <v>280</v>
      </c>
      <c r="G4" s="85"/>
      <c r="H4" s="85"/>
      <c r="I4" s="85"/>
      <c r="J4" s="85"/>
    </row>
    <row r="6" spans="2:10" x14ac:dyDescent="0.25">
      <c r="B6" s="86" t="s">
        <v>251</v>
      </c>
      <c r="C6" s="88"/>
      <c r="D6" s="88"/>
      <c r="E6" s="88"/>
      <c r="F6" s="88"/>
      <c r="G6" s="88"/>
      <c r="H6" s="88"/>
      <c r="I6" s="88"/>
      <c r="J6" s="88"/>
    </row>
    <row r="7" spans="2:10" ht="27.75" customHeight="1" x14ac:dyDescent="0.25">
      <c r="F7" s="80" t="s">
        <v>70</v>
      </c>
      <c r="G7" s="80"/>
      <c r="H7" s="80"/>
      <c r="I7" s="81"/>
      <c r="J7" s="16"/>
    </row>
    <row r="8" spans="2:10" ht="63.75" customHeight="1" x14ac:dyDescent="0.25">
      <c r="B8" s="11" t="s">
        <v>11</v>
      </c>
      <c r="C8" s="11" t="s">
        <v>61</v>
      </c>
      <c r="D8" s="11" t="s">
        <v>62</v>
      </c>
      <c r="E8" s="11" t="s">
        <v>63</v>
      </c>
      <c r="F8" s="11" t="s">
        <v>64</v>
      </c>
      <c r="G8" s="11" t="s">
        <v>65</v>
      </c>
      <c r="H8" s="11" t="s">
        <v>252</v>
      </c>
      <c r="I8" s="11" t="s">
        <v>277</v>
      </c>
      <c r="J8" s="11" t="s">
        <v>246</v>
      </c>
    </row>
    <row r="9" spans="2:10" ht="37.5" x14ac:dyDescent="0.25">
      <c r="B9" s="11"/>
      <c r="C9" s="50" t="s">
        <v>12</v>
      </c>
      <c r="D9" s="51" t="s">
        <v>16</v>
      </c>
      <c r="E9" s="11"/>
      <c r="F9" s="11"/>
      <c r="G9" s="11"/>
      <c r="H9" s="11"/>
      <c r="I9" s="11"/>
      <c r="J9" s="11"/>
    </row>
    <row r="10" spans="2:10" ht="15.75" x14ac:dyDescent="0.25">
      <c r="B10" s="11"/>
      <c r="C10" s="37" t="s">
        <v>91</v>
      </c>
      <c r="D10" s="36" t="s">
        <v>16</v>
      </c>
      <c r="E10" s="36" t="s">
        <v>46</v>
      </c>
      <c r="F10" s="37"/>
      <c r="G10" s="37"/>
      <c r="H10" s="49">
        <f>H12+H19+H25+H41+H45+H40</f>
        <v>9244962.7799999993</v>
      </c>
      <c r="I10" s="49">
        <f>I12+I19+I25+I41+I45+I40</f>
        <v>6191867.379999999</v>
      </c>
      <c r="J10" s="49">
        <f>J12+J19+J25+J41+J45</f>
        <v>217.37171746370734</v>
      </c>
    </row>
    <row r="11" spans="2:10" x14ac:dyDescent="0.25">
      <c r="B11" s="45">
        <v>1</v>
      </c>
      <c r="C11" s="39" t="s">
        <v>66</v>
      </c>
      <c r="D11" s="40"/>
      <c r="E11" s="40"/>
      <c r="F11" s="41"/>
      <c r="G11" s="42"/>
      <c r="H11" s="41"/>
      <c r="I11" s="42"/>
      <c r="J11" s="43"/>
    </row>
    <row r="12" spans="2:10" ht="42.75" customHeight="1" x14ac:dyDescent="0.25">
      <c r="B12" s="12">
        <v>2</v>
      </c>
      <c r="C12" s="27" t="s">
        <v>83</v>
      </c>
      <c r="D12" s="28" t="s">
        <v>16</v>
      </c>
      <c r="E12" s="28" t="s">
        <v>48</v>
      </c>
      <c r="F12" s="29"/>
      <c r="G12" s="29"/>
      <c r="H12" s="72">
        <f>H13+H17</f>
        <v>41304.639999999999</v>
      </c>
      <c r="I12" s="72">
        <f>I13+I17</f>
        <v>30263.57</v>
      </c>
      <c r="J12" s="72">
        <f>I12/H12*100</f>
        <v>73.269177506449637</v>
      </c>
    </row>
    <row r="13" spans="2:10" x14ac:dyDescent="0.25">
      <c r="B13" s="12">
        <v>3</v>
      </c>
      <c r="C13" s="8" t="s">
        <v>84</v>
      </c>
      <c r="D13" s="13" t="s">
        <v>16</v>
      </c>
      <c r="E13" s="13" t="s">
        <v>48</v>
      </c>
      <c r="F13" s="14" t="s">
        <v>148</v>
      </c>
      <c r="G13" s="14"/>
      <c r="H13" s="66">
        <f t="shared" ref="H13:I15" si="0">H14</f>
        <v>37301</v>
      </c>
      <c r="I13" s="66">
        <f t="shared" si="0"/>
        <v>27975.75</v>
      </c>
      <c r="J13" s="72">
        <f t="shared" ref="J13:J82" si="1">I13/H13*100</f>
        <v>75</v>
      </c>
    </row>
    <row r="14" spans="2:10" x14ac:dyDescent="0.25">
      <c r="B14" s="12">
        <v>4</v>
      </c>
      <c r="C14" s="8" t="s">
        <v>85</v>
      </c>
      <c r="D14" s="13" t="s">
        <v>16</v>
      </c>
      <c r="E14" s="13" t="s">
        <v>48</v>
      </c>
      <c r="F14" s="14" t="s">
        <v>149</v>
      </c>
      <c r="G14" s="14"/>
      <c r="H14" s="66">
        <f t="shared" si="0"/>
        <v>37301</v>
      </c>
      <c r="I14" s="66">
        <f t="shared" si="0"/>
        <v>27975.75</v>
      </c>
      <c r="J14" s="72">
        <f t="shared" si="1"/>
        <v>75</v>
      </c>
    </row>
    <row r="15" spans="2:10" ht="30" x14ac:dyDescent="0.25">
      <c r="B15" s="45">
        <v>5</v>
      </c>
      <c r="C15" s="8" t="s">
        <v>86</v>
      </c>
      <c r="D15" s="13" t="s">
        <v>16</v>
      </c>
      <c r="E15" s="13" t="s">
        <v>48</v>
      </c>
      <c r="F15" s="14" t="s">
        <v>150</v>
      </c>
      <c r="G15" s="14"/>
      <c r="H15" s="66">
        <f t="shared" si="0"/>
        <v>37301</v>
      </c>
      <c r="I15" s="66">
        <f t="shared" si="0"/>
        <v>27975.75</v>
      </c>
      <c r="J15" s="72">
        <f t="shared" si="1"/>
        <v>75</v>
      </c>
    </row>
    <row r="16" spans="2:10" ht="25.5" customHeight="1" x14ac:dyDescent="0.25">
      <c r="B16" s="45">
        <v>6</v>
      </c>
      <c r="C16" s="8" t="s">
        <v>278</v>
      </c>
      <c r="D16" s="13" t="s">
        <v>16</v>
      </c>
      <c r="E16" s="13" t="s">
        <v>48</v>
      </c>
      <c r="F16" s="14" t="s">
        <v>151</v>
      </c>
      <c r="G16" s="14" t="s">
        <v>132</v>
      </c>
      <c r="H16" s="66">
        <v>37301</v>
      </c>
      <c r="I16" s="66">
        <v>27975.75</v>
      </c>
      <c r="J16" s="72">
        <f t="shared" si="1"/>
        <v>75</v>
      </c>
    </row>
    <row r="17" spans="2:10" ht="22.5" customHeight="1" x14ac:dyDescent="0.25">
      <c r="B17" s="12">
        <v>7</v>
      </c>
      <c r="C17" s="8" t="s">
        <v>278</v>
      </c>
      <c r="D17" s="13" t="s">
        <v>16</v>
      </c>
      <c r="E17" s="13" t="s">
        <v>48</v>
      </c>
      <c r="F17" s="14" t="s">
        <v>264</v>
      </c>
      <c r="G17" s="14" t="s">
        <v>132</v>
      </c>
      <c r="H17" s="66">
        <v>4003.64</v>
      </c>
      <c r="I17" s="66">
        <v>2287.8200000000002</v>
      </c>
      <c r="J17" s="72">
        <f t="shared" si="1"/>
        <v>57.143499415531871</v>
      </c>
    </row>
    <row r="18" spans="2:10" x14ac:dyDescent="0.25">
      <c r="B18" s="12">
        <v>8</v>
      </c>
      <c r="C18" s="39" t="s">
        <v>12</v>
      </c>
      <c r="D18" s="40"/>
      <c r="E18" s="40"/>
      <c r="F18" s="42"/>
      <c r="G18" s="42"/>
      <c r="H18" s="42"/>
      <c r="I18" s="42"/>
      <c r="J18" s="72"/>
    </row>
    <row r="19" spans="2:10" ht="28.5" customHeight="1" x14ac:dyDescent="0.25">
      <c r="B19" s="12">
        <v>9</v>
      </c>
      <c r="C19" s="26" t="s">
        <v>92</v>
      </c>
      <c r="D19" s="28" t="s">
        <v>16</v>
      </c>
      <c r="E19" s="28" t="s">
        <v>47</v>
      </c>
      <c r="F19" s="29"/>
      <c r="G19" s="29"/>
      <c r="H19" s="73">
        <f>H20+H24</f>
        <v>849121.32000000007</v>
      </c>
      <c r="I19" s="73">
        <f>I20+I24</f>
        <v>613092.1</v>
      </c>
      <c r="J19" s="72">
        <f t="shared" si="1"/>
        <v>72.20312169290483</v>
      </c>
    </row>
    <row r="20" spans="2:10" x14ac:dyDescent="0.25">
      <c r="B20" s="45">
        <v>10</v>
      </c>
      <c r="C20" s="20" t="s">
        <v>93</v>
      </c>
      <c r="D20" s="13" t="s">
        <v>16</v>
      </c>
      <c r="E20" s="13" t="s">
        <v>47</v>
      </c>
      <c r="F20" s="14" t="s">
        <v>148</v>
      </c>
      <c r="G20" s="14"/>
      <c r="H20" s="67">
        <f t="shared" ref="H20:I20" si="2">H21</f>
        <v>760402</v>
      </c>
      <c r="I20" s="67">
        <f t="shared" si="2"/>
        <v>587167.52</v>
      </c>
      <c r="J20" s="72">
        <f t="shared" si="1"/>
        <v>77.218039931509921</v>
      </c>
    </row>
    <row r="21" spans="2:10" x14ac:dyDescent="0.25">
      <c r="B21" s="45">
        <v>11</v>
      </c>
      <c r="C21" s="21" t="s">
        <v>94</v>
      </c>
      <c r="D21" s="13" t="s">
        <v>16</v>
      </c>
      <c r="E21" s="13" t="s">
        <v>47</v>
      </c>
      <c r="F21" s="14" t="s">
        <v>149</v>
      </c>
      <c r="G21" s="14"/>
      <c r="H21" s="67">
        <f t="shared" ref="H21:I21" si="3">H22</f>
        <v>760402</v>
      </c>
      <c r="I21" s="67">
        <f t="shared" si="3"/>
        <v>587167.52</v>
      </c>
      <c r="J21" s="72">
        <f t="shared" si="1"/>
        <v>77.218039931509921</v>
      </c>
    </row>
    <row r="22" spans="2:10" ht="30" x14ac:dyDescent="0.25">
      <c r="B22" s="12">
        <v>12</v>
      </c>
      <c r="C22" s="21" t="s">
        <v>95</v>
      </c>
      <c r="D22" s="13" t="s">
        <v>16</v>
      </c>
      <c r="E22" s="13" t="s">
        <v>47</v>
      </c>
      <c r="F22" s="14" t="s">
        <v>152</v>
      </c>
      <c r="G22" s="14"/>
      <c r="H22" s="67">
        <f>H23</f>
        <v>760402</v>
      </c>
      <c r="I22" s="67">
        <f>I23</f>
        <v>587167.52</v>
      </c>
      <c r="J22" s="72">
        <f t="shared" si="1"/>
        <v>77.218039931509921</v>
      </c>
    </row>
    <row r="23" spans="2:10" ht="30" x14ac:dyDescent="0.25">
      <c r="B23" s="12">
        <v>13</v>
      </c>
      <c r="C23" s="8" t="s">
        <v>87</v>
      </c>
      <c r="D23" s="13" t="s">
        <v>16</v>
      </c>
      <c r="E23" s="13" t="s">
        <v>47</v>
      </c>
      <c r="F23" s="14" t="s">
        <v>152</v>
      </c>
      <c r="G23" s="14" t="s">
        <v>88</v>
      </c>
      <c r="H23" s="66">
        <v>760402</v>
      </c>
      <c r="I23" s="66">
        <v>587167.52</v>
      </c>
      <c r="J23" s="72">
        <f t="shared" si="1"/>
        <v>77.218039931509921</v>
      </c>
    </row>
    <row r="24" spans="2:10" ht="30" x14ac:dyDescent="0.25">
      <c r="B24" s="12">
        <v>14</v>
      </c>
      <c r="C24" s="8" t="s">
        <v>87</v>
      </c>
      <c r="D24" s="13" t="s">
        <v>16</v>
      </c>
      <c r="E24" s="13" t="s">
        <v>47</v>
      </c>
      <c r="F24" s="14" t="s">
        <v>264</v>
      </c>
      <c r="G24" s="14" t="s">
        <v>88</v>
      </c>
      <c r="H24" s="66">
        <v>88719.32</v>
      </c>
      <c r="I24" s="66">
        <v>25924.58</v>
      </c>
      <c r="J24" s="72">
        <f t="shared" si="1"/>
        <v>29.220895741761773</v>
      </c>
    </row>
    <row r="25" spans="2:10" ht="60" customHeight="1" x14ac:dyDescent="0.25">
      <c r="B25" s="45">
        <v>15</v>
      </c>
      <c r="C25" s="26" t="s">
        <v>96</v>
      </c>
      <c r="D25" s="28" t="s">
        <v>16</v>
      </c>
      <c r="E25" s="28" t="s">
        <v>49</v>
      </c>
      <c r="F25" s="29"/>
      <c r="G25" s="29"/>
      <c r="H25" s="73">
        <f>H26+H29</f>
        <v>7976751.8199999994</v>
      </c>
      <c r="I25" s="73">
        <f>I26+I29</f>
        <v>5292248.1799999988</v>
      </c>
      <c r="J25" s="72">
        <f t="shared" si="1"/>
        <v>66.345904942545886</v>
      </c>
    </row>
    <row r="26" spans="2:10" ht="45" x14ac:dyDescent="0.25">
      <c r="B26" s="45">
        <v>16</v>
      </c>
      <c r="C26" s="21" t="s">
        <v>136</v>
      </c>
      <c r="D26" s="13" t="s">
        <v>16</v>
      </c>
      <c r="E26" s="13" t="s">
        <v>49</v>
      </c>
      <c r="F26" s="14" t="s">
        <v>153</v>
      </c>
      <c r="G26" s="14"/>
      <c r="H26" s="67">
        <f t="shared" ref="H26:I26" si="4">H27</f>
        <v>40000</v>
      </c>
      <c r="I26" s="67">
        <f t="shared" si="4"/>
        <v>0</v>
      </c>
      <c r="J26" s="72">
        <f t="shared" si="1"/>
        <v>0</v>
      </c>
    </row>
    <row r="27" spans="2:10" ht="34.5" customHeight="1" x14ac:dyDescent="0.25">
      <c r="B27" s="12">
        <v>17</v>
      </c>
      <c r="C27" s="21" t="s">
        <v>97</v>
      </c>
      <c r="D27" s="13" t="s">
        <v>16</v>
      </c>
      <c r="E27" s="13" t="s">
        <v>49</v>
      </c>
      <c r="F27" s="14" t="s">
        <v>154</v>
      </c>
      <c r="G27" s="14"/>
      <c r="H27" s="67">
        <f>H28</f>
        <v>40000</v>
      </c>
      <c r="I27" s="67">
        <f>I28</f>
        <v>0</v>
      </c>
      <c r="J27" s="72">
        <f t="shared" si="1"/>
        <v>0</v>
      </c>
    </row>
    <row r="28" spans="2:10" ht="75" x14ac:dyDescent="0.25">
      <c r="B28" s="12">
        <v>18</v>
      </c>
      <c r="C28" s="22" t="s">
        <v>174</v>
      </c>
      <c r="D28" s="23" t="s">
        <v>16</v>
      </c>
      <c r="E28" s="23" t="s">
        <v>49</v>
      </c>
      <c r="F28" s="24" t="s">
        <v>155</v>
      </c>
      <c r="G28" s="24" t="s">
        <v>90</v>
      </c>
      <c r="H28" s="69">
        <v>40000</v>
      </c>
      <c r="I28" s="69">
        <v>0</v>
      </c>
      <c r="J28" s="72">
        <f t="shared" si="1"/>
        <v>0</v>
      </c>
    </row>
    <row r="29" spans="2:10" ht="30" x14ac:dyDescent="0.25">
      <c r="B29" s="12">
        <v>19</v>
      </c>
      <c r="C29" s="21" t="s">
        <v>98</v>
      </c>
      <c r="D29" s="13" t="s">
        <v>16</v>
      </c>
      <c r="E29" s="13" t="s">
        <v>49</v>
      </c>
      <c r="F29" s="14" t="s">
        <v>156</v>
      </c>
      <c r="G29" s="14"/>
      <c r="H29" s="67">
        <f>H30</f>
        <v>7936751.8199999994</v>
      </c>
      <c r="I29" s="67">
        <f>I30</f>
        <v>5292248.1799999988</v>
      </c>
      <c r="J29" s="72">
        <f t="shared" si="1"/>
        <v>66.68027802839876</v>
      </c>
    </row>
    <row r="30" spans="2:10" ht="30" customHeight="1" x14ac:dyDescent="0.25">
      <c r="B30" s="45">
        <v>20</v>
      </c>
      <c r="C30" s="21" t="s">
        <v>99</v>
      </c>
      <c r="D30" s="13" t="s">
        <v>16</v>
      </c>
      <c r="E30" s="13" t="s">
        <v>49</v>
      </c>
      <c r="F30" s="14" t="s">
        <v>157</v>
      </c>
      <c r="G30" s="14"/>
      <c r="H30" s="67">
        <f>H31+H33+H34+H35+H39</f>
        <v>7936751.8199999994</v>
      </c>
      <c r="I30" s="67">
        <f>I31+I33+I34+I35+I39</f>
        <v>5292248.1799999988</v>
      </c>
      <c r="J30" s="72">
        <f t="shared" si="1"/>
        <v>66.68027802839876</v>
      </c>
    </row>
    <row r="31" spans="2:10" ht="75" x14ac:dyDescent="0.25">
      <c r="B31" s="45">
        <v>21</v>
      </c>
      <c r="C31" s="21" t="s">
        <v>100</v>
      </c>
      <c r="D31" s="13" t="s">
        <v>16</v>
      </c>
      <c r="E31" s="13" t="s">
        <v>49</v>
      </c>
      <c r="F31" s="14" t="s">
        <v>158</v>
      </c>
      <c r="G31" s="14"/>
      <c r="H31" s="67">
        <f>H32+H36+H38+H37</f>
        <v>7400577.3499999996</v>
      </c>
      <c r="I31" s="67">
        <f>I32+I36+I38+I37</f>
        <v>4933973.8699999992</v>
      </c>
      <c r="J31" s="72">
        <f t="shared" si="1"/>
        <v>66.670120946712345</v>
      </c>
    </row>
    <row r="32" spans="2:10" ht="30" x14ac:dyDescent="0.25">
      <c r="B32" s="12">
        <v>22</v>
      </c>
      <c r="C32" s="21" t="s">
        <v>101</v>
      </c>
      <c r="D32" s="13" t="s">
        <v>16</v>
      </c>
      <c r="E32" s="13" t="s">
        <v>49</v>
      </c>
      <c r="F32" s="14" t="s">
        <v>158</v>
      </c>
      <c r="G32" s="14" t="s">
        <v>88</v>
      </c>
      <c r="H32" s="66">
        <v>3396584.57</v>
      </c>
      <c r="I32" s="66">
        <v>2161355.33</v>
      </c>
      <c r="J32" s="72">
        <f t="shared" si="1"/>
        <v>63.633196390573019</v>
      </c>
    </row>
    <row r="33" spans="2:10" ht="30" x14ac:dyDescent="0.25">
      <c r="B33" s="12">
        <v>23</v>
      </c>
      <c r="C33" s="21" t="s">
        <v>101</v>
      </c>
      <c r="D33" s="13" t="s">
        <v>16</v>
      </c>
      <c r="E33" s="13" t="s">
        <v>49</v>
      </c>
      <c r="F33" s="14" t="s">
        <v>230</v>
      </c>
      <c r="G33" s="14" t="s">
        <v>88</v>
      </c>
      <c r="H33" s="66">
        <v>27901.43</v>
      </c>
      <c r="I33" s="66">
        <v>20926.12</v>
      </c>
      <c r="J33" s="72">
        <f t="shared" si="1"/>
        <v>75.000170242170384</v>
      </c>
    </row>
    <row r="34" spans="2:10" ht="30" x14ac:dyDescent="0.25">
      <c r="B34" s="12">
        <v>24</v>
      </c>
      <c r="C34" s="21" t="s">
        <v>101</v>
      </c>
      <c r="D34" s="13" t="s">
        <v>16</v>
      </c>
      <c r="E34" s="13" t="s">
        <v>49</v>
      </c>
      <c r="F34" s="14" t="s">
        <v>229</v>
      </c>
      <c r="G34" s="14" t="s">
        <v>88</v>
      </c>
      <c r="H34" s="66">
        <v>42504</v>
      </c>
      <c r="I34" s="66">
        <v>20475.63</v>
      </c>
      <c r="J34" s="72">
        <f t="shared" si="1"/>
        <v>48.173418972332016</v>
      </c>
    </row>
    <row r="35" spans="2:10" ht="30" x14ac:dyDescent="0.25">
      <c r="B35" s="45">
        <v>25</v>
      </c>
      <c r="C35" s="21" t="s">
        <v>101</v>
      </c>
      <c r="D35" s="13" t="s">
        <v>16</v>
      </c>
      <c r="E35" s="13" t="s">
        <v>49</v>
      </c>
      <c r="F35" s="14" t="s">
        <v>264</v>
      </c>
      <c r="G35" s="14" t="s">
        <v>88</v>
      </c>
      <c r="H35" s="66">
        <v>347425.04</v>
      </c>
      <c r="I35" s="66">
        <v>198528.56</v>
      </c>
      <c r="J35" s="72">
        <f t="shared" si="1"/>
        <v>57.142847274335786</v>
      </c>
    </row>
    <row r="36" spans="2:10" ht="43.5" customHeight="1" x14ac:dyDescent="0.25">
      <c r="B36" s="45">
        <v>26</v>
      </c>
      <c r="C36" s="8" t="s">
        <v>89</v>
      </c>
      <c r="D36" s="13" t="s">
        <v>16</v>
      </c>
      <c r="E36" s="13" t="s">
        <v>49</v>
      </c>
      <c r="F36" s="14" t="s">
        <v>158</v>
      </c>
      <c r="G36" s="14" t="s">
        <v>90</v>
      </c>
      <c r="H36" s="66">
        <v>3893846.1</v>
      </c>
      <c r="I36" s="66">
        <v>2669315.86</v>
      </c>
      <c r="J36" s="72">
        <f t="shared" si="1"/>
        <v>68.552166455679895</v>
      </c>
    </row>
    <row r="37" spans="2:10" ht="23.25" customHeight="1" x14ac:dyDescent="0.25">
      <c r="B37" s="12">
        <v>27</v>
      </c>
      <c r="C37" s="8" t="s">
        <v>231</v>
      </c>
      <c r="D37" s="13" t="s">
        <v>16</v>
      </c>
      <c r="E37" s="13" t="s">
        <v>49</v>
      </c>
      <c r="F37" s="14" t="s">
        <v>158</v>
      </c>
      <c r="G37" s="14" t="s">
        <v>232</v>
      </c>
      <c r="H37" s="66">
        <v>50146.68</v>
      </c>
      <c r="I37" s="66">
        <v>50146.68</v>
      </c>
      <c r="J37" s="72">
        <f t="shared" si="1"/>
        <v>100</v>
      </c>
    </row>
    <row r="38" spans="2:10" ht="26.25" customHeight="1" x14ac:dyDescent="0.25">
      <c r="B38" s="12">
        <v>28</v>
      </c>
      <c r="C38" s="8" t="s">
        <v>276</v>
      </c>
      <c r="D38" s="13" t="s">
        <v>16</v>
      </c>
      <c r="E38" s="13" t="s">
        <v>49</v>
      </c>
      <c r="F38" s="14" t="s">
        <v>158</v>
      </c>
      <c r="G38" s="14" t="s">
        <v>232</v>
      </c>
      <c r="H38" s="66">
        <v>60000</v>
      </c>
      <c r="I38" s="66">
        <v>53156</v>
      </c>
      <c r="J38" s="72">
        <f t="shared" si="1"/>
        <v>88.593333333333334</v>
      </c>
    </row>
    <row r="39" spans="2:10" ht="26.25" customHeight="1" x14ac:dyDescent="0.25">
      <c r="B39" s="12">
        <v>29</v>
      </c>
      <c r="C39" s="21" t="s">
        <v>101</v>
      </c>
      <c r="D39" s="13" t="s">
        <v>16</v>
      </c>
      <c r="E39" s="13" t="s">
        <v>49</v>
      </c>
      <c r="F39" s="14" t="s">
        <v>275</v>
      </c>
      <c r="G39" s="14" t="s">
        <v>88</v>
      </c>
      <c r="H39" s="66">
        <v>118344</v>
      </c>
      <c r="I39" s="66">
        <v>118344</v>
      </c>
      <c r="J39" s="72">
        <f t="shared" si="1"/>
        <v>100</v>
      </c>
    </row>
    <row r="40" spans="2:10" ht="26.25" customHeight="1" x14ac:dyDescent="0.25">
      <c r="B40" s="45">
        <v>30</v>
      </c>
      <c r="C40" s="27" t="s">
        <v>213</v>
      </c>
      <c r="D40" s="28" t="s">
        <v>16</v>
      </c>
      <c r="E40" s="28" t="s">
        <v>210</v>
      </c>
      <c r="F40" s="14" t="s">
        <v>212</v>
      </c>
      <c r="G40" s="14" t="s">
        <v>211</v>
      </c>
      <c r="H40" s="72">
        <v>250000</v>
      </c>
      <c r="I40" s="72">
        <v>250000</v>
      </c>
      <c r="J40" s="72">
        <f t="shared" si="1"/>
        <v>100</v>
      </c>
    </row>
    <row r="41" spans="2:10" ht="14.25" customHeight="1" x14ac:dyDescent="0.25">
      <c r="B41" s="45">
        <v>31</v>
      </c>
      <c r="C41" s="31" t="s">
        <v>103</v>
      </c>
      <c r="D41" s="28" t="s">
        <v>16</v>
      </c>
      <c r="E41" s="28" t="s">
        <v>50</v>
      </c>
      <c r="F41" s="29"/>
      <c r="G41" s="29"/>
      <c r="H41" s="73">
        <f t="shared" ref="H41:I41" si="5">H42</f>
        <v>15000</v>
      </c>
      <c r="I41" s="73">
        <f t="shared" si="5"/>
        <v>0</v>
      </c>
      <c r="J41" s="72">
        <f t="shared" si="1"/>
        <v>0</v>
      </c>
    </row>
    <row r="42" spans="2:10" ht="27.75" customHeight="1" x14ac:dyDescent="0.25">
      <c r="B42" s="12">
        <v>32</v>
      </c>
      <c r="C42" s="21" t="s">
        <v>104</v>
      </c>
      <c r="D42" s="13" t="s">
        <v>16</v>
      </c>
      <c r="E42" s="13" t="s">
        <v>50</v>
      </c>
      <c r="F42" s="14" t="s">
        <v>157</v>
      </c>
      <c r="G42" s="14"/>
      <c r="H42" s="67">
        <f t="shared" ref="H42:I43" si="6">H43</f>
        <v>15000</v>
      </c>
      <c r="I42" s="67">
        <f t="shared" si="6"/>
        <v>0</v>
      </c>
      <c r="J42" s="72">
        <f t="shared" si="1"/>
        <v>0</v>
      </c>
    </row>
    <row r="43" spans="2:10" ht="27.75" customHeight="1" x14ac:dyDescent="0.25">
      <c r="B43" s="12">
        <v>33</v>
      </c>
      <c r="C43" s="21" t="s">
        <v>107</v>
      </c>
      <c r="D43" s="13" t="s">
        <v>16</v>
      </c>
      <c r="E43" s="13" t="s">
        <v>50</v>
      </c>
      <c r="F43" s="14" t="s">
        <v>159</v>
      </c>
      <c r="G43" s="14"/>
      <c r="H43" s="67">
        <f t="shared" si="6"/>
        <v>15000</v>
      </c>
      <c r="I43" s="67">
        <f t="shared" si="6"/>
        <v>0</v>
      </c>
      <c r="J43" s="72">
        <f t="shared" si="1"/>
        <v>0</v>
      </c>
    </row>
    <row r="44" spans="2:10" ht="16.5" customHeight="1" x14ac:dyDescent="0.25">
      <c r="B44" s="12">
        <v>34</v>
      </c>
      <c r="C44" s="21" t="s">
        <v>41</v>
      </c>
      <c r="D44" s="13" t="s">
        <v>16</v>
      </c>
      <c r="E44" s="13" t="s">
        <v>50</v>
      </c>
      <c r="F44" s="14" t="s">
        <v>160</v>
      </c>
      <c r="G44" s="14" t="s">
        <v>108</v>
      </c>
      <c r="H44" s="66">
        <v>15000</v>
      </c>
      <c r="I44" s="66">
        <v>0</v>
      </c>
      <c r="J44" s="72">
        <f t="shared" si="1"/>
        <v>0</v>
      </c>
    </row>
    <row r="45" spans="2:10" ht="16.5" customHeight="1" x14ac:dyDescent="0.25">
      <c r="B45" s="45">
        <v>35</v>
      </c>
      <c r="C45" s="31" t="s">
        <v>105</v>
      </c>
      <c r="D45" s="28" t="s">
        <v>16</v>
      </c>
      <c r="E45" s="28" t="s">
        <v>51</v>
      </c>
      <c r="F45" s="29"/>
      <c r="G45" s="29"/>
      <c r="H45" s="73">
        <f>H46+H49+H51</f>
        <v>112785</v>
      </c>
      <c r="I45" s="73">
        <f>I46+I49+I51</f>
        <v>6263.53</v>
      </c>
      <c r="J45" s="72">
        <f t="shared" si="1"/>
        <v>5.5535133218069781</v>
      </c>
    </row>
    <row r="46" spans="2:10" ht="60" customHeight="1" x14ac:dyDescent="0.25">
      <c r="B46" s="45">
        <v>36</v>
      </c>
      <c r="C46" s="32" t="s">
        <v>106</v>
      </c>
      <c r="D46" s="13" t="s">
        <v>16</v>
      </c>
      <c r="E46" s="13" t="s">
        <v>51</v>
      </c>
      <c r="F46" s="14" t="s">
        <v>206</v>
      </c>
      <c r="G46" s="14"/>
      <c r="H46" s="67">
        <f t="shared" ref="H46:I46" si="7">H47+H48</f>
        <v>13115</v>
      </c>
      <c r="I46" s="67">
        <f t="shared" si="7"/>
        <v>6263.53</v>
      </c>
      <c r="J46" s="72">
        <f t="shared" si="1"/>
        <v>47.758520777735413</v>
      </c>
    </row>
    <row r="47" spans="2:10" ht="27" customHeight="1" x14ac:dyDescent="0.25">
      <c r="B47" s="12">
        <v>37</v>
      </c>
      <c r="C47" s="21" t="s">
        <v>102</v>
      </c>
      <c r="D47" s="13" t="s">
        <v>16</v>
      </c>
      <c r="E47" s="13" t="s">
        <v>51</v>
      </c>
      <c r="F47" s="14" t="s">
        <v>206</v>
      </c>
      <c r="G47" s="14" t="s">
        <v>88</v>
      </c>
      <c r="H47" s="70">
        <v>10600</v>
      </c>
      <c r="I47" s="70">
        <v>6263.53</v>
      </c>
      <c r="J47" s="72">
        <f t="shared" si="1"/>
        <v>59.089905660377354</v>
      </c>
    </row>
    <row r="48" spans="2:10" ht="27.75" customHeight="1" x14ac:dyDescent="0.25">
      <c r="B48" s="12">
        <v>38</v>
      </c>
      <c r="C48" s="8" t="s">
        <v>89</v>
      </c>
      <c r="D48" s="13" t="s">
        <v>16</v>
      </c>
      <c r="E48" s="13" t="s">
        <v>51</v>
      </c>
      <c r="F48" s="14" t="s">
        <v>206</v>
      </c>
      <c r="G48" s="14" t="s">
        <v>90</v>
      </c>
      <c r="H48" s="70">
        <v>2515</v>
      </c>
      <c r="I48" s="70">
        <v>0</v>
      </c>
      <c r="J48" s="72">
        <f t="shared" si="1"/>
        <v>0</v>
      </c>
    </row>
    <row r="49" spans="2:10" ht="32.25" customHeight="1" x14ac:dyDescent="0.25">
      <c r="B49" s="12">
        <v>39</v>
      </c>
      <c r="C49" s="21" t="s">
        <v>177</v>
      </c>
      <c r="D49" s="13" t="s">
        <v>16</v>
      </c>
      <c r="E49" s="13" t="s">
        <v>51</v>
      </c>
      <c r="F49" s="14"/>
      <c r="G49" s="14"/>
      <c r="H49" s="70">
        <f t="shared" ref="H49:I49" si="8">H50</f>
        <v>70000</v>
      </c>
      <c r="I49" s="70">
        <f t="shared" si="8"/>
        <v>0</v>
      </c>
      <c r="J49" s="72">
        <f t="shared" si="1"/>
        <v>0</v>
      </c>
    </row>
    <row r="50" spans="2:10" ht="26.25" customHeight="1" x14ac:dyDescent="0.25">
      <c r="B50" s="45">
        <v>40</v>
      </c>
      <c r="C50" s="8" t="s">
        <v>192</v>
      </c>
      <c r="D50" s="13" t="s">
        <v>16</v>
      </c>
      <c r="E50" s="13" t="s">
        <v>51</v>
      </c>
      <c r="F50" s="14" t="s">
        <v>200</v>
      </c>
      <c r="G50" s="14" t="s">
        <v>90</v>
      </c>
      <c r="H50" s="66">
        <v>70000</v>
      </c>
      <c r="I50" s="66">
        <v>0</v>
      </c>
      <c r="J50" s="72">
        <f t="shared" si="1"/>
        <v>0</v>
      </c>
    </row>
    <row r="51" spans="2:10" ht="26.25" customHeight="1" x14ac:dyDescent="0.25">
      <c r="B51" s="45">
        <v>41</v>
      </c>
      <c r="C51" s="8" t="s">
        <v>267</v>
      </c>
      <c r="D51" s="13" t="s">
        <v>16</v>
      </c>
      <c r="E51" s="13" t="s">
        <v>51</v>
      </c>
      <c r="F51" s="14" t="s">
        <v>268</v>
      </c>
      <c r="G51" s="14" t="s">
        <v>90</v>
      </c>
      <c r="H51" s="66">
        <v>29670</v>
      </c>
      <c r="I51" s="66">
        <v>0</v>
      </c>
      <c r="J51" s="72">
        <f t="shared" si="1"/>
        <v>0</v>
      </c>
    </row>
    <row r="52" spans="2:10" ht="20.25" customHeight="1" x14ac:dyDescent="0.25">
      <c r="B52" s="12">
        <v>42</v>
      </c>
      <c r="C52" s="10" t="s">
        <v>109</v>
      </c>
      <c r="D52" s="33" t="s">
        <v>16</v>
      </c>
      <c r="E52" s="33" t="s">
        <v>52</v>
      </c>
      <c r="F52" s="34"/>
      <c r="G52" s="34"/>
      <c r="H52" s="68">
        <f t="shared" ref="H52:I53" si="9">H53</f>
        <v>403785.92</v>
      </c>
      <c r="I52" s="68">
        <f t="shared" si="9"/>
        <v>238631.09</v>
      </c>
      <c r="J52" s="72">
        <f t="shared" si="1"/>
        <v>59.0984177952515</v>
      </c>
    </row>
    <row r="53" spans="2:10" ht="27" customHeight="1" x14ac:dyDescent="0.25">
      <c r="B53" s="12">
        <v>43</v>
      </c>
      <c r="C53" s="8" t="s">
        <v>110</v>
      </c>
      <c r="D53" s="13" t="s">
        <v>16</v>
      </c>
      <c r="E53" s="13" t="s">
        <v>53</v>
      </c>
      <c r="F53" s="14" t="s">
        <v>157</v>
      </c>
      <c r="G53" s="14"/>
      <c r="H53" s="70">
        <f t="shared" si="9"/>
        <v>403785.92</v>
      </c>
      <c r="I53" s="70">
        <f t="shared" si="9"/>
        <v>238631.09</v>
      </c>
      <c r="J53" s="72">
        <f t="shared" si="1"/>
        <v>59.0984177952515</v>
      </c>
    </row>
    <row r="54" spans="2:10" ht="57" customHeight="1" x14ac:dyDescent="0.25">
      <c r="B54" s="12">
        <v>44</v>
      </c>
      <c r="C54" s="8" t="s">
        <v>111</v>
      </c>
      <c r="D54" s="13" t="s">
        <v>16</v>
      </c>
      <c r="E54" s="13" t="s">
        <v>53</v>
      </c>
      <c r="F54" s="14" t="s">
        <v>162</v>
      </c>
      <c r="G54" s="14"/>
      <c r="H54" s="70">
        <f t="shared" ref="H54:I54" si="10">H55+H56</f>
        <v>403785.92</v>
      </c>
      <c r="I54" s="70">
        <f t="shared" si="10"/>
        <v>238631.09</v>
      </c>
      <c r="J54" s="72">
        <f t="shared" si="1"/>
        <v>59.0984177952515</v>
      </c>
    </row>
    <row r="55" spans="2:10" ht="15" customHeight="1" x14ac:dyDescent="0.25">
      <c r="B55" s="45">
        <v>45</v>
      </c>
      <c r="C55" s="21" t="s">
        <v>102</v>
      </c>
      <c r="D55" s="13" t="s">
        <v>16</v>
      </c>
      <c r="E55" s="13" t="s">
        <v>53</v>
      </c>
      <c r="F55" s="14" t="s">
        <v>162</v>
      </c>
      <c r="G55" s="14" t="s">
        <v>88</v>
      </c>
      <c r="H55" s="66">
        <v>315600</v>
      </c>
      <c r="I55" s="66">
        <v>215742.1</v>
      </c>
      <c r="J55" s="72">
        <f t="shared" si="1"/>
        <v>68.359347275031695</v>
      </c>
    </row>
    <row r="56" spans="2:10" ht="29.25" customHeight="1" x14ac:dyDescent="0.25">
      <c r="B56" s="45">
        <v>46</v>
      </c>
      <c r="C56" s="8" t="s">
        <v>89</v>
      </c>
      <c r="D56" s="13" t="s">
        <v>16</v>
      </c>
      <c r="E56" s="13" t="s">
        <v>53</v>
      </c>
      <c r="F56" s="14" t="s">
        <v>162</v>
      </c>
      <c r="G56" s="14" t="s">
        <v>90</v>
      </c>
      <c r="H56" s="66">
        <v>88185.919999999998</v>
      </c>
      <c r="I56" s="66">
        <v>22888.99</v>
      </c>
      <c r="J56" s="72">
        <f t="shared" si="1"/>
        <v>25.955379271430179</v>
      </c>
    </row>
    <row r="57" spans="2:10" ht="29.25" customHeight="1" x14ac:dyDescent="0.25">
      <c r="B57" s="12">
        <v>47</v>
      </c>
      <c r="C57" s="10" t="s">
        <v>112</v>
      </c>
      <c r="D57" s="33" t="s">
        <v>16</v>
      </c>
      <c r="E57" s="33" t="s">
        <v>54</v>
      </c>
      <c r="F57" s="34"/>
      <c r="G57" s="34"/>
      <c r="H57" s="68">
        <f t="shared" ref="H57:I57" si="11">H58+H62</f>
        <v>194092</v>
      </c>
      <c r="I57" s="68">
        <f t="shared" si="11"/>
        <v>115000</v>
      </c>
      <c r="J57" s="72">
        <f t="shared" si="1"/>
        <v>59.250252457597426</v>
      </c>
    </row>
    <row r="58" spans="2:10" ht="29.25" customHeight="1" x14ac:dyDescent="0.25">
      <c r="B58" s="12">
        <v>48</v>
      </c>
      <c r="C58" s="38" t="s">
        <v>178</v>
      </c>
      <c r="D58" s="28" t="s">
        <v>16</v>
      </c>
      <c r="E58" s="28" t="s">
        <v>55</v>
      </c>
      <c r="F58" s="29"/>
      <c r="G58" s="29"/>
      <c r="H58" s="73">
        <f t="shared" ref="H58:I60" si="12">H59</f>
        <v>1000</v>
      </c>
      <c r="I58" s="73">
        <f t="shared" si="12"/>
        <v>1000</v>
      </c>
      <c r="J58" s="72">
        <f t="shared" si="1"/>
        <v>100</v>
      </c>
    </row>
    <row r="59" spans="2:10" ht="36.75" customHeight="1" x14ac:dyDescent="0.25">
      <c r="B59" s="12">
        <v>49</v>
      </c>
      <c r="C59" s="21" t="s">
        <v>177</v>
      </c>
      <c r="D59" s="13" t="s">
        <v>16</v>
      </c>
      <c r="E59" s="13" t="s">
        <v>55</v>
      </c>
      <c r="F59" s="14" t="s">
        <v>153</v>
      </c>
      <c r="G59" s="14"/>
      <c r="H59" s="67">
        <f t="shared" si="12"/>
        <v>1000</v>
      </c>
      <c r="I59" s="67">
        <f t="shared" si="12"/>
        <v>1000</v>
      </c>
      <c r="J59" s="72">
        <f t="shared" si="1"/>
        <v>100</v>
      </c>
    </row>
    <row r="60" spans="2:10" ht="28.5" customHeight="1" x14ac:dyDescent="0.25">
      <c r="B60" s="45">
        <v>50</v>
      </c>
      <c r="C60" s="8" t="s">
        <v>113</v>
      </c>
      <c r="D60" s="13" t="s">
        <v>16</v>
      </c>
      <c r="E60" s="13" t="s">
        <v>55</v>
      </c>
      <c r="F60" s="14" t="s">
        <v>164</v>
      </c>
      <c r="G60" s="14"/>
      <c r="H60" s="67">
        <f t="shared" si="12"/>
        <v>1000</v>
      </c>
      <c r="I60" s="67">
        <f t="shared" si="12"/>
        <v>1000</v>
      </c>
      <c r="J60" s="72">
        <f t="shared" si="1"/>
        <v>100</v>
      </c>
    </row>
    <row r="61" spans="2:10" ht="28.5" customHeight="1" x14ac:dyDescent="0.25">
      <c r="B61" s="45">
        <v>51</v>
      </c>
      <c r="C61" s="8" t="s">
        <v>89</v>
      </c>
      <c r="D61" s="13" t="s">
        <v>16</v>
      </c>
      <c r="E61" s="13" t="s">
        <v>55</v>
      </c>
      <c r="F61" s="14" t="s">
        <v>164</v>
      </c>
      <c r="G61" s="14" t="s">
        <v>90</v>
      </c>
      <c r="H61" s="66">
        <v>1000</v>
      </c>
      <c r="I61" s="66">
        <v>1000</v>
      </c>
      <c r="J61" s="72">
        <f t="shared" si="1"/>
        <v>100</v>
      </c>
    </row>
    <row r="62" spans="2:10" ht="14.25" customHeight="1" x14ac:dyDescent="0.25">
      <c r="B62" s="12">
        <v>52</v>
      </c>
      <c r="C62" s="27" t="s">
        <v>42</v>
      </c>
      <c r="D62" s="28" t="s">
        <v>16</v>
      </c>
      <c r="E62" s="28" t="s">
        <v>56</v>
      </c>
      <c r="F62" s="29"/>
      <c r="G62" s="29"/>
      <c r="H62" s="73">
        <f>H63</f>
        <v>193092</v>
      </c>
      <c r="I62" s="73">
        <f>I63</f>
        <v>114000</v>
      </c>
      <c r="J62" s="72">
        <f t="shared" si="1"/>
        <v>59.039214467714871</v>
      </c>
    </row>
    <row r="63" spans="2:10" ht="36" customHeight="1" x14ac:dyDescent="0.25">
      <c r="B63" s="12">
        <v>53</v>
      </c>
      <c r="C63" s="21" t="s">
        <v>177</v>
      </c>
      <c r="D63" s="13" t="s">
        <v>16</v>
      </c>
      <c r="E63" s="13" t="s">
        <v>56</v>
      </c>
      <c r="F63" s="14" t="s">
        <v>153</v>
      </c>
      <c r="G63" s="14"/>
      <c r="H63" s="67">
        <f>H64+H67+H69+H68</f>
        <v>193092</v>
      </c>
      <c r="I63" s="67">
        <f>I64+I67+I69+I68</f>
        <v>114000</v>
      </c>
      <c r="J63" s="72">
        <f t="shared" si="1"/>
        <v>59.039214467714871</v>
      </c>
    </row>
    <row r="64" spans="2:10" ht="33.75" customHeight="1" x14ac:dyDescent="0.25">
      <c r="B64" s="12">
        <v>54</v>
      </c>
      <c r="C64" s="8" t="s">
        <v>114</v>
      </c>
      <c r="D64" s="13" t="s">
        <v>16</v>
      </c>
      <c r="E64" s="13" t="s">
        <v>56</v>
      </c>
      <c r="F64" s="14" t="s">
        <v>163</v>
      </c>
      <c r="G64" s="14"/>
      <c r="H64" s="67">
        <f t="shared" ref="H64:I65" si="13">H65</f>
        <v>21416</v>
      </c>
      <c r="I64" s="67">
        <f t="shared" si="13"/>
        <v>0</v>
      </c>
      <c r="J64" s="72">
        <f t="shared" si="1"/>
        <v>0</v>
      </c>
    </row>
    <row r="65" spans="2:10" ht="18.75" customHeight="1" x14ac:dyDescent="0.25">
      <c r="B65" s="45">
        <v>55</v>
      </c>
      <c r="C65" s="8" t="s">
        <v>42</v>
      </c>
      <c r="D65" s="13" t="s">
        <v>16</v>
      </c>
      <c r="E65" s="13" t="s">
        <v>56</v>
      </c>
      <c r="F65" s="14" t="s">
        <v>165</v>
      </c>
      <c r="G65" s="14"/>
      <c r="H65" s="67">
        <f t="shared" si="13"/>
        <v>21416</v>
      </c>
      <c r="I65" s="67">
        <f t="shared" si="13"/>
        <v>0</v>
      </c>
      <c r="J65" s="72">
        <f t="shared" si="1"/>
        <v>0</v>
      </c>
    </row>
    <row r="66" spans="2:10" ht="27.75" customHeight="1" x14ac:dyDescent="0.25">
      <c r="B66" s="45">
        <v>56</v>
      </c>
      <c r="C66" s="8" t="s">
        <v>89</v>
      </c>
      <c r="D66" s="13" t="s">
        <v>16</v>
      </c>
      <c r="E66" s="13" t="s">
        <v>56</v>
      </c>
      <c r="F66" s="14" t="s">
        <v>165</v>
      </c>
      <c r="G66" s="14" t="s">
        <v>90</v>
      </c>
      <c r="H66" s="66">
        <v>21416</v>
      </c>
      <c r="I66" s="66">
        <v>0</v>
      </c>
      <c r="J66" s="72">
        <f t="shared" si="1"/>
        <v>0</v>
      </c>
    </row>
    <row r="67" spans="2:10" ht="19.5" customHeight="1" x14ac:dyDescent="0.25">
      <c r="B67" s="12">
        <v>57</v>
      </c>
      <c r="C67" s="8" t="s">
        <v>42</v>
      </c>
      <c r="D67" s="13" t="s">
        <v>16</v>
      </c>
      <c r="E67" s="13" t="s">
        <v>56</v>
      </c>
      <c r="F67" s="14" t="s">
        <v>233</v>
      </c>
      <c r="G67" s="14" t="s">
        <v>90</v>
      </c>
      <c r="H67" s="66">
        <v>139092</v>
      </c>
      <c r="I67" s="66">
        <v>81845</v>
      </c>
      <c r="J67" s="72">
        <f t="shared" si="1"/>
        <v>58.842348948897126</v>
      </c>
    </row>
    <row r="68" spans="2:10" ht="21" customHeight="1" x14ac:dyDescent="0.25">
      <c r="B68" s="12"/>
      <c r="C68" s="8" t="s">
        <v>42</v>
      </c>
      <c r="D68" s="13" t="s">
        <v>16</v>
      </c>
      <c r="E68" s="13" t="s">
        <v>56</v>
      </c>
      <c r="F68" s="14" t="s">
        <v>233</v>
      </c>
      <c r="G68" s="14" t="s">
        <v>279</v>
      </c>
      <c r="H68" s="66">
        <v>24000</v>
      </c>
      <c r="I68" s="66">
        <v>24000</v>
      </c>
      <c r="J68" s="72">
        <f t="shared" si="1"/>
        <v>100</v>
      </c>
    </row>
    <row r="69" spans="2:10" ht="27.75" customHeight="1" x14ac:dyDescent="0.25">
      <c r="B69" s="12">
        <v>58</v>
      </c>
      <c r="C69" s="8" t="s">
        <v>234</v>
      </c>
      <c r="D69" s="13" t="s">
        <v>16</v>
      </c>
      <c r="E69" s="13" t="s">
        <v>56</v>
      </c>
      <c r="F69" s="14" t="s">
        <v>233</v>
      </c>
      <c r="G69" s="14" t="s">
        <v>90</v>
      </c>
      <c r="H69" s="66">
        <v>8584</v>
      </c>
      <c r="I69" s="66">
        <v>8155</v>
      </c>
      <c r="J69" s="72">
        <f t="shared" si="1"/>
        <v>95.002329916123017</v>
      </c>
    </row>
    <row r="70" spans="2:10" ht="36" customHeight="1" x14ac:dyDescent="0.25">
      <c r="B70" s="12">
        <v>59</v>
      </c>
      <c r="C70" s="10" t="s">
        <v>115</v>
      </c>
      <c r="D70" s="33" t="s">
        <v>16</v>
      </c>
      <c r="E70" s="33" t="s">
        <v>81</v>
      </c>
      <c r="F70" s="34"/>
      <c r="G70" s="34"/>
      <c r="H70" s="74">
        <f>H71+H77+H78+H79</f>
        <v>2604925.5000000005</v>
      </c>
      <c r="I70" s="74">
        <f>I71+I77+I78+I79</f>
        <v>789742.87</v>
      </c>
      <c r="J70" s="72">
        <f t="shared" si="1"/>
        <v>30.317291991651963</v>
      </c>
    </row>
    <row r="71" spans="2:10" ht="41.25" customHeight="1" x14ac:dyDescent="0.25">
      <c r="B71" s="45">
        <v>60</v>
      </c>
      <c r="C71" s="21" t="s">
        <v>179</v>
      </c>
      <c r="D71" s="13" t="s">
        <v>16</v>
      </c>
      <c r="E71" s="13" t="s">
        <v>81</v>
      </c>
      <c r="F71" s="24" t="s">
        <v>183</v>
      </c>
      <c r="G71" s="14"/>
      <c r="H71" s="70">
        <f>H72+H76+H80+H81</f>
        <v>1587643.82</v>
      </c>
      <c r="I71" s="70">
        <f>I72+I76+I80+I81</f>
        <v>789742.87</v>
      </c>
      <c r="J71" s="72">
        <f t="shared" si="1"/>
        <v>49.743075874537148</v>
      </c>
    </row>
    <row r="72" spans="2:10" ht="32.25" customHeight="1" x14ac:dyDescent="0.25">
      <c r="B72" s="45">
        <v>61</v>
      </c>
      <c r="C72" s="8" t="s">
        <v>116</v>
      </c>
      <c r="D72" s="13" t="s">
        <v>16</v>
      </c>
      <c r="E72" s="13" t="s">
        <v>81</v>
      </c>
      <c r="F72" s="24" t="s">
        <v>188</v>
      </c>
      <c r="G72" s="14"/>
      <c r="H72" s="70">
        <f>H73+H75</f>
        <v>269643.82</v>
      </c>
      <c r="I72" s="70">
        <f>I73+I75</f>
        <v>0</v>
      </c>
      <c r="J72" s="72">
        <f t="shared" si="1"/>
        <v>0</v>
      </c>
    </row>
    <row r="73" spans="2:10" ht="18" customHeight="1" x14ac:dyDescent="0.25">
      <c r="B73" s="12">
        <v>62</v>
      </c>
      <c r="C73" s="8" t="s">
        <v>117</v>
      </c>
      <c r="D73" s="13" t="s">
        <v>16</v>
      </c>
      <c r="E73" s="13" t="s">
        <v>81</v>
      </c>
      <c r="F73" s="24" t="s">
        <v>185</v>
      </c>
      <c r="G73" s="14"/>
      <c r="H73" s="70">
        <f>H74</f>
        <v>184643.82</v>
      </c>
      <c r="I73" s="70">
        <f t="shared" ref="I73" si="14">I74</f>
        <v>0</v>
      </c>
      <c r="J73" s="72">
        <f t="shared" si="1"/>
        <v>0</v>
      </c>
    </row>
    <row r="74" spans="2:10" ht="30" customHeight="1" x14ac:dyDescent="0.25">
      <c r="B74" s="12">
        <v>63</v>
      </c>
      <c r="C74" s="8" t="s">
        <v>89</v>
      </c>
      <c r="D74" s="13" t="s">
        <v>16</v>
      </c>
      <c r="E74" s="13" t="s">
        <v>81</v>
      </c>
      <c r="F74" s="24" t="s">
        <v>185</v>
      </c>
      <c r="G74" s="14" t="s">
        <v>90</v>
      </c>
      <c r="H74" s="69">
        <v>184643.82</v>
      </c>
      <c r="I74" s="66">
        <v>0</v>
      </c>
      <c r="J74" s="72">
        <f t="shared" si="1"/>
        <v>0</v>
      </c>
    </row>
    <row r="75" spans="2:10" ht="20.25" customHeight="1" x14ac:dyDescent="0.25">
      <c r="B75" s="12">
        <v>64</v>
      </c>
      <c r="C75" s="8" t="s">
        <v>118</v>
      </c>
      <c r="D75" s="13" t="s">
        <v>16</v>
      </c>
      <c r="E75" s="13" t="s">
        <v>81</v>
      </c>
      <c r="F75" s="24" t="s">
        <v>184</v>
      </c>
      <c r="G75" s="14" t="s">
        <v>90</v>
      </c>
      <c r="H75" s="69">
        <v>85000</v>
      </c>
      <c r="I75" s="66">
        <v>0</v>
      </c>
      <c r="J75" s="72">
        <f t="shared" si="1"/>
        <v>0</v>
      </c>
    </row>
    <row r="76" spans="2:10" ht="42" customHeight="1" x14ac:dyDescent="0.25">
      <c r="B76" s="45">
        <v>65</v>
      </c>
      <c r="C76" s="8" t="s">
        <v>198</v>
      </c>
      <c r="D76" s="13" t="s">
        <v>16</v>
      </c>
      <c r="E76" s="13" t="s">
        <v>81</v>
      </c>
      <c r="F76" s="24" t="s">
        <v>203</v>
      </c>
      <c r="G76" s="14" t="s">
        <v>90</v>
      </c>
      <c r="H76" s="69">
        <v>5000</v>
      </c>
      <c r="I76" s="66">
        <v>5000</v>
      </c>
      <c r="J76" s="72">
        <f t="shared" si="1"/>
        <v>100</v>
      </c>
    </row>
    <row r="77" spans="2:10" ht="18.75" customHeight="1" x14ac:dyDescent="0.25">
      <c r="B77" s="12">
        <v>67</v>
      </c>
      <c r="C77" s="8" t="s">
        <v>235</v>
      </c>
      <c r="D77" s="13" t="s">
        <v>16</v>
      </c>
      <c r="E77" s="13" t="s">
        <v>81</v>
      </c>
      <c r="F77" s="24" t="s">
        <v>265</v>
      </c>
      <c r="G77" s="14" t="s">
        <v>132</v>
      </c>
      <c r="H77" s="69">
        <v>1000000</v>
      </c>
      <c r="I77" s="66"/>
      <c r="J77" s="72">
        <f t="shared" si="1"/>
        <v>0</v>
      </c>
    </row>
    <row r="78" spans="2:10" ht="26.25" customHeight="1" x14ac:dyDescent="0.25">
      <c r="B78" s="12">
        <v>68</v>
      </c>
      <c r="C78" s="8" t="s">
        <v>236</v>
      </c>
      <c r="D78" s="13" t="s">
        <v>16</v>
      </c>
      <c r="E78" s="13" t="s">
        <v>81</v>
      </c>
      <c r="F78" s="24" t="s">
        <v>265</v>
      </c>
      <c r="G78" s="14" t="s">
        <v>132</v>
      </c>
      <c r="H78" s="69">
        <v>10100</v>
      </c>
      <c r="I78" s="66"/>
      <c r="J78" s="72">
        <f t="shared" si="1"/>
        <v>0</v>
      </c>
    </row>
    <row r="79" spans="2:10" ht="26.25" customHeight="1" x14ac:dyDescent="0.25">
      <c r="B79" s="12">
        <v>69</v>
      </c>
      <c r="C79" s="8" t="s">
        <v>236</v>
      </c>
      <c r="D79" s="13" t="s">
        <v>16</v>
      </c>
      <c r="E79" s="13" t="s">
        <v>81</v>
      </c>
      <c r="F79" s="24" t="s">
        <v>266</v>
      </c>
      <c r="G79" s="14" t="s">
        <v>132</v>
      </c>
      <c r="H79" s="69">
        <v>7181.68</v>
      </c>
      <c r="I79" s="66"/>
      <c r="J79" s="72">
        <f t="shared" si="1"/>
        <v>0</v>
      </c>
    </row>
    <row r="80" spans="2:10" ht="18.75" customHeight="1" x14ac:dyDescent="0.25">
      <c r="B80" s="45">
        <v>70</v>
      </c>
      <c r="C80" s="8" t="s">
        <v>237</v>
      </c>
      <c r="D80" s="13" t="s">
        <v>16</v>
      </c>
      <c r="E80" s="13" t="s">
        <v>81</v>
      </c>
      <c r="F80" s="24" t="s">
        <v>238</v>
      </c>
      <c r="G80" s="14" t="s">
        <v>90</v>
      </c>
      <c r="H80" s="69">
        <v>1300000</v>
      </c>
      <c r="I80" s="66">
        <v>771742.87</v>
      </c>
      <c r="J80" s="72">
        <f t="shared" si="1"/>
        <v>59.364836153846156</v>
      </c>
    </row>
    <row r="81" spans="1:10" ht="30" customHeight="1" x14ac:dyDescent="0.25">
      <c r="B81" s="45">
        <v>71</v>
      </c>
      <c r="C81" s="8" t="s">
        <v>239</v>
      </c>
      <c r="D81" s="13" t="s">
        <v>16</v>
      </c>
      <c r="E81" s="13" t="s">
        <v>81</v>
      </c>
      <c r="F81" s="24" t="s">
        <v>238</v>
      </c>
      <c r="G81" s="14" t="s">
        <v>90</v>
      </c>
      <c r="H81" s="69">
        <v>13000</v>
      </c>
      <c r="I81" s="66">
        <v>13000</v>
      </c>
      <c r="J81" s="72">
        <f t="shared" si="1"/>
        <v>100</v>
      </c>
    </row>
    <row r="82" spans="1:10" ht="36.75" customHeight="1" x14ac:dyDescent="0.25">
      <c r="B82" s="12">
        <v>72</v>
      </c>
      <c r="C82" s="44" t="s">
        <v>119</v>
      </c>
      <c r="D82" s="33" t="s">
        <v>16</v>
      </c>
      <c r="E82" s="33" t="s">
        <v>57</v>
      </c>
      <c r="F82" s="34"/>
      <c r="G82" s="34"/>
      <c r="H82" s="74">
        <f t="shared" ref="H82:I82" si="15">H85+H90+H83+H101</f>
        <v>3333500</v>
      </c>
      <c r="I82" s="74">
        <f t="shared" si="15"/>
        <v>898947.24</v>
      </c>
      <c r="J82" s="72">
        <f t="shared" si="1"/>
        <v>26.967068846557673</v>
      </c>
    </row>
    <row r="83" spans="1:10" ht="18" customHeight="1" x14ac:dyDescent="0.25">
      <c r="B83" s="12">
        <v>73</v>
      </c>
      <c r="C83" s="27" t="s">
        <v>134</v>
      </c>
      <c r="D83" s="60" t="s">
        <v>16</v>
      </c>
      <c r="E83" s="60" t="s">
        <v>135</v>
      </c>
      <c r="F83" s="14"/>
      <c r="G83" s="61"/>
      <c r="H83" s="75">
        <f t="shared" ref="H83:I83" si="16">H84</f>
        <v>58500</v>
      </c>
      <c r="I83" s="75">
        <f t="shared" si="16"/>
        <v>34949.089999999997</v>
      </c>
      <c r="J83" s="72">
        <f t="shared" ref="J83:J119" si="17">I83/H83*100</f>
        <v>59.742034188034175</v>
      </c>
    </row>
    <row r="84" spans="1:10" ht="29.25" customHeight="1" x14ac:dyDescent="0.25">
      <c r="A84" s="65"/>
      <c r="B84" s="12">
        <v>74</v>
      </c>
      <c r="C84" s="21" t="s">
        <v>181</v>
      </c>
      <c r="D84" s="13" t="s">
        <v>16</v>
      </c>
      <c r="E84" s="13" t="s">
        <v>135</v>
      </c>
      <c r="F84" s="24" t="s">
        <v>182</v>
      </c>
      <c r="G84" s="14" t="s">
        <v>90</v>
      </c>
      <c r="H84" s="69">
        <v>58500</v>
      </c>
      <c r="I84" s="66">
        <v>34949.089999999997</v>
      </c>
      <c r="J84" s="72">
        <f t="shared" si="17"/>
        <v>59.742034188034175</v>
      </c>
    </row>
    <row r="85" spans="1:10" ht="18" customHeight="1" x14ac:dyDescent="0.25">
      <c r="B85" s="45">
        <v>75</v>
      </c>
      <c r="C85" s="27" t="s">
        <v>43</v>
      </c>
      <c r="D85" s="28" t="s">
        <v>16</v>
      </c>
      <c r="E85" s="28" t="s">
        <v>58</v>
      </c>
      <c r="F85" s="64"/>
      <c r="G85" s="29"/>
      <c r="H85" s="76">
        <f t="shared" ref="H85:I88" si="18">H86</f>
        <v>650000</v>
      </c>
      <c r="I85" s="76">
        <f t="shared" si="18"/>
        <v>172375</v>
      </c>
      <c r="J85" s="72">
        <f t="shared" si="17"/>
        <v>26.519230769230766</v>
      </c>
    </row>
    <row r="86" spans="1:10" ht="46.5" customHeight="1" x14ac:dyDescent="0.25">
      <c r="B86" s="45">
        <v>76</v>
      </c>
      <c r="C86" s="21" t="s">
        <v>180</v>
      </c>
      <c r="D86" s="13" t="s">
        <v>16</v>
      </c>
      <c r="E86" s="13" t="s">
        <v>58</v>
      </c>
      <c r="F86" s="24" t="s">
        <v>187</v>
      </c>
      <c r="G86" s="14"/>
      <c r="H86" s="70">
        <f t="shared" si="18"/>
        <v>650000</v>
      </c>
      <c r="I86" s="70">
        <f t="shared" si="18"/>
        <v>172375</v>
      </c>
      <c r="J86" s="72">
        <f t="shared" si="17"/>
        <v>26.519230769230766</v>
      </c>
    </row>
    <row r="87" spans="1:10" ht="31.5" customHeight="1" x14ac:dyDescent="0.25">
      <c r="B87" s="12">
        <v>77</v>
      </c>
      <c r="C87" s="8" t="s">
        <v>120</v>
      </c>
      <c r="D87" s="13" t="s">
        <v>16</v>
      </c>
      <c r="E87" s="13" t="s">
        <v>58</v>
      </c>
      <c r="F87" s="24" t="s">
        <v>187</v>
      </c>
      <c r="G87" s="14"/>
      <c r="H87" s="70">
        <f t="shared" si="18"/>
        <v>650000</v>
      </c>
      <c r="I87" s="70">
        <f t="shared" si="18"/>
        <v>172375</v>
      </c>
      <c r="J87" s="72">
        <f t="shared" si="17"/>
        <v>26.519230769230766</v>
      </c>
    </row>
    <row r="88" spans="1:10" ht="18" customHeight="1" x14ac:dyDescent="0.25">
      <c r="B88" s="12">
        <v>78</v>
      </c>
      <c r="C88" s="8" t="s">
        <v>121</v>
      </c>
      <c r="D88" s="13" t="s">
        <v>16</v>
      </c>
      <c r="E88" s="13" t="s">
        <v>58</v>
      </c>
      <c r="F88" s="24" t="s">
        <v>187</v>
      </c>
      <c r="G88" s="14"/>
      <c r="H88" s="70">
        <f t="shared" si="18"/>
        <v>650000</v>
      </c>
      <c r="I88" s="70">
        <f>I89</f>
        <v>172375</v>
      </c>
      <c r="J88" s="72">
        <f t="shared" si="17"/>
        <v>26.519230769230766</v>
      </c>
    </row>
    <row r="89" spans="1:10" ht="31.5" customHeight="1" x14ac:dyDescent="0.25">
      <c r="B89" s="12">
        <v>79</v>
      </c>
      <c r="C89" s="8" t="s">
        <v>89</v>
      </c>
      <c r="D89" s="13" t="s">
        <v>16</v>
      </c>
      <c r="E89" s="13" t="s">
        <v>58</v>
      </c>
      <c r="F89" s="24" t="s">
        <v>187</v>
      </c>
      <c r="G89" s="14" t="s">
        <v>90</v>
      </c>
      <c r="H89" s="69">
        <v>650000</v>
      </c>
      <c r="I89" s="66">
        <v>172375</v>
      </c>
      <c r="J89" s="72">
        <f t="shared" si="17"/>
        <v>26.519230769230766</v>
      </c>
    </row>
    <row r="90" spans="1:10" ht="18" customHeight="1" x14ac:dyDescent="0.25">
      <c r="B90" s="45">
        <v>80</v>
      </c>
      <c r="C90" s="27" t="s">
        <v>44</v>
      </c>
      <c r="D90" s="28" t="s">
        <v>16</v>
      </c>
      <c r="E90" s="28" t="s">
        <v>59</v>
      </c>
      <c r="F90" s="29"/>
      <c r="G90" s="29"/>
      <c r="H90" s="76">
        <f>H91+H102+H103+H104</f>
        <v>2605000</v>
      </c>
      <c r="I90" s="76">
        <f>I91+I102+I103+I104</f>
        <v>691623.15</v>
      </c>
      <c r="J90" s="72">
        <f t="shared" si="17"/>
        <v>26.549833013435702</v>
      </c>
    </row>
    <row r="91" spans="1:10" ht="35.25" customHeight="1" x14ac:dyDescent="0.25">
      <c r="B91" s="45">
        <v>81</v>
      </c>
      <c r="C91" s="21" t="s">
        <v>177</v>
      </c>
      <c r="D91" s="13" t="s">
        <v>16</v>
      </c>
      <c r="E91" s="13" t="s">
        <v>59</v>
      </c>
      <c r="F91" s="14" t="s">
        <v>153</v>
      </c>
      <c r="G91" s="14"/>
      <c r="H91" s="70">
        <f t="shared" ref="H91" si="19">H92</f>
        <v>820000</v>
      </c>
      <c r="I91" s="70">
        <f>I92</f>
        <v>496972.34</v>
      </c>
      <c r="J91" s="72">
        <f t="shared" si="17"/>
        <v>60.606382926829269</v>
      </c>
    </row>
    <row r="92" spans="1:10" ht="18" customHeight="1" x14ac:dyDescent="0.25">
      <c r="B92" s="12">
        <v>82</v>
      </c>
      <c r="C92" s="8" t="s">
        <v>122</v>
      </c>
      <c r="D92" s="13" t="s">
        <v>16</v>
      </c>
      <c r="E92" s="13" t="s">
        <v>59</v>
      </c>
      <c r="F92" s="14" t="s">
        <v>163</v>
      </c>
      <c r="G92" s="14"/>
      <c r="H92" s="70">
        <f t="shared" ref="H92" si="20">H93+H95+H97+H99</f>
        <v>820000</v>
      </c>
      <c r="I92" s="70">
        <f>I93+I95+I97+I99</f>
        <v>496972.34</v>
      </c>
      <c r="J92" s="72">
        <f t="shared" si="17"/>
        <v>60.606382926829269</v>
      </c>
    </row>
    <row r="93" spans="1:10" ht="18" customHeight="1" x14ac:dyDescent="0.25">
      <c r="B93" s="12">
        <v>83</v>
      </c>
      <c r="C93" s="8" t="s">
        <v>123</v>
      </c>
      <c r="D93" s="13" t="s">
        <v>16</v>
      </c>
      <c r="E93" s="13" t="s">
        <v>59</v>
      </c>
      <c r="F93" s="14" t="s">
        <v>166</v>
      </c>
      <c r="G93" s="14"/>
      <c r="H93" s="70">
        <f t="shared" ref="H93:I93" si="21">H94</f>
        <v>390000</v>
      </c>
      <c r="I93" s="70">
        <f t="shared" si="21"/>
        <v>236840.16</v>
      </c>
      <c r="J93" s="72">
        <f t="shared" si="17"/>
        <v>60.728246153846158</v>
      </c>
    </row>
    <row r="94" spans="1:10" ht="28.5" customHeight="1" x14ac:dyDescent="0.25">
      <c r="B94" s="12">
        <v>84</v>
      </c>
      <c r="C94" s="8" t="s">
        <v>89</v>
      </c>
      <c r="D94" s="13" t="s">
        <v>16</v>
      </c>
      <c r="E94" s="13" t="s">
        <v>59</v>
      </c>
      <c r="F94" s="14" t="s">
        <v>166</v>
      </c>
      <c r="G94" s="14" t="s">
        <v>90</v>
      </c>
      <c r="H94" s="66">
        <v>390000</v>
      </c>
      <c r="I94" s="66">
        <v>236840.16</v>
      </c>
      <c r="J94" s="72">
        <f t="shared" si="17"/>
        <v>60.728246153846158</v>
      </c>
    </row>
    <row r="95" spans="1:10" ht="18" customHeight="1" x14ac:dyDescent="0.25">
      <c r="B95" s="45">
        <v>85</v>
      </c>
      <c r="C95" s="8" t="s">
        <v>124</v>
      </c>
      <c r="D95" s="13" t="s">
        <v>16</v>
      </c>
      <c r="E95" s="13" t="s">
        <v>59</v>
      </c>
      <c r="F95" s="14" t="s">
        <v>167</v>
      </c>
      <c r="G95" s="14"/>
      <c r="H95" s="70">
        <f t="shared" ref="H95:I95" si="22">H96</f>
        <v>100000</v>
      </c>
      <c r="I95" s="70">
        <f t="shared" si="22"/>
        <v>75830</v>
      </c>
      <c r="J95" s="72">
        <f t="shared" si="17"/>
        <v>75.83</v>
      </c>
    </row>
    <row r="96" spans="1:10" ht="29.25" customHeight="1" x14ac:dyDescent="0.25">
      <c r="B96" s="45">
        <v>86</v>
      </c>
      <c r="C96" s="8" t="s">
        <v>89</v>
      </c>
      <c r="D96" s="13" t="s">
        <v>16</v>
      </c>
      <c r="E96" s="13" t="s">
        <v>59</v>
      </c>
      <c r="F96" s="14" t="s">
        <v>167</v>
      </c>
      <c r="G96" s="14" t="s">
        <v>90</v>
      </c>
      <c r="H96" s="66">
        <v>100000</v>
      </c>
      <c r="I96" s="66">
        <v>75830</v>
      </c>
      <c r="J96" s="72">
        <f t="shared" si="17"/>
        <v>75.83</v>
      </c>
    </row>
    <row r="97" spans="2:10" ht="18" customHeight="1" x14ac:dyDescent="0.25">
      <c r="B97" s="12">
        <v>87</v>
      </c>
      <c r="C97" s="8" t="s">
        <v>67</v>
      </c>
      <c r="D97" s="13" t="s">
        <v>16</v>
      </c>
      <c r="E97" s="13" t="s">
        <v>59</v>
      </c>
      <c r="F97" s="14" t="s">
        <v>168</v>
      </c>
      <c r="G97" s="14"/>
      <c r="H97" s="70">
        <f t="shared" ref="H97:I97" si="23">H98</f>
        <v>200000</v>
      </c>
      <c r="I97" s="70">
        <f t="shared" si="23"/>
        <v>164427.18</v>
      </c>
      <c r="J97" s="72">
        <f t="shared" si="17"/>
        <v>82.213589999999996</v>
      </c>
    </row>
    <row r="98" spans="2:10" ht="27.75" customHeight="1" x14ac:dyDescent="0.25">
      <c r="B98" s="12">
        <v>88</v>
      </c>
      <c r="C98" s="8" t="s">
        <v>89</v>
      </c>
      <c r="D98" s="13" t="s">
        <v>16</v>
      </c>
      <c r="E98" s="13" t="s">
        <v>59</v>
      </c>
      <c r="F98" s="14" t="s">
        <v>168</v>
      </c>
      <c r="G98" s="14" t="s">
        <v>90</v>
      </c>
      <c r="H98" s="66">
        <v>200000</v>
      </c>
      <c r="I98" s="66">
        <v>164427.18</v>
      </c>
      <c r="J98" s="72">
        <f t="shared" si="17"/>
        <v>82.213589999999996</v>
      </c>
    </row>
    <row r="99" spans="2:10" ht="18" customHeight="1" x14ac:dyDescent="0.25">
      <c r="B99" s="12">
        <v>89</v>
      </c>
      <c r="C99" s="8" t="s">
        <v>125</v>
      </c>
      <c r="D99" s="13" t="s">
        <v>16</v>
      </c>
      <c r="E99" s="13" t="s">
        <v>59</v>
      </c>
      <c r="F99" s="14" t="s">
        <v>169</v>
      </c>
      <c r="G99" s="14"/>
      <c r="H99" s="70">
        <f t="shared" ref="H99:I99" si="24">H100</f>
        <v>130000</v>
      </c>
      <c r="I99" s="70">
        <f t="shared" si="24"/>
        <v>19875</v>
      </c>
      <c r="J99" s="72">
        <f t="shared" si="17"/>
        <v>15.28846153846154</v>
      </c>
    </row>
    <row r="100" spans="2:10" ht="26.25" customHeight="1" x14ac:dyDescent="0.25">
      <c r="B100" s="45">
        <v>90</v>
      </c>
      <c r="C100" s="8" t="s">
        <v>89</v>
      </c>
      <c r="D100" s="13" t="s">
        <v>16</v>
      </c>
      <c r="E100" s="13" t="s">
        <v>59</v>
      </c>
      <c r="F100" s="14" t="s">
        <v>169</v>
      </c>
      <c r="G100" s="14" t="s">
        <v>90</v>
      </c>
      <c r="H100" s="66">
        <v>130000</v>
      </c>
      <c r="I100" s="66">
        <v>19875</v>
      </c>
      <c r="J100" s="72">
        <f t="shared" si="17"/>
        <v>15.28846153846154</v>
      </c>
    </row>
    <row r="101" spans="2:10" ht="26.25" customHeight="1" x14ac:dyDescent="0.25">
      <c r="B101" s="45">
        <v>91</v>
      </c>
      <c r="C101" s="8" t="s">
        <v>193</v>
      </c>
      <c r="D101" s="13" t="s">
        <v>16</v>
      </c>
      <c r="E101" s="23" t="s">
        <v>59</v>
      </c>
      <c r="F101" s="24" t="s">
        <v>201</v>
      </c>
      <c r="G101" s="14" t="s">
        <v>90</v>
      </c>
      <c r="H101" s="69">
        <v>20000</v>
      </c>
      <c r="I101" s="66">
        <v>0</v>
      </c>
      <c r="J101" s="72">
        <f t="shared" si="17"/>
        <v>0</v>
      </c>
    </row>
    <row r="102" spans="2:10" ht="26.25" customHeight="1" x14ac:dyDescent="0.25">
      <c r="B102" s="12">
        <v>92</v>
      </c>
      <c r="C102" s="8" t="s">
        <v>270</v>
      </c>
      <c r="D102" s="13" t="s">
        <v>16</v>
      </c>
      <c r="E102" s="23" t="s">
        <v>59</v>
      </c>
      <c r="F102" s="24" t="s">
        <v>269</v>
      </c>
      <c r="G102" s="14" t="s">
        <v>90</v>
      </c>
      <c r="H102" s="69">
        <v>1485750</v>
      </c>
      <c r="I102" s="66">
        <v>0</v>
      </c>
      <c r="J102" s="72">
        <f t="shared" si="17"/>
        <v>0</v>
      </c>
    </row>
    <row r="103" spans="2:10" ht="26.25" customHeight="1" x14ac:dyDescent="0.25">
      <c r="B103" s="12">
        <v>93</v>
      </c>
      <c r="C103" s="8" t="s">
        <v>271</v>
      </c>
      <c r="D103" s="13" t="s">
        <v>16</v>
      </c>
      <c r="E103" s="23" t="s">
        <v>59</v>
      </c>
      <c r="F103" s="24" t="s">
        <v>269</v>
      </c>
      <c r="G103" s="14" t="s">
        <v>90</v>
      </c>
      <c r="H103" s="69">
        <v>210000</v>
      </c>
      <c r="I103" s="66">
        <v>136597.06</v>
      </c>
      <c r="J103" s="72">
        <f t="shared" si="17"/>
        <v>65.046219047619047</v>
      </c>
    </row>
    <row r="104" spans="2:10" ht="26.25" customHeight="1" x14ac:dyDescent="0.25">
      <c r="B104" s="12">
        <v>94</v>
      </c>
      <c r="C104" s="8" t="s">
        <v>272</v>
      </c>
      <c r="D104" s="13" t="s">
        <v>16</v>
      </c>
      <c r="E104" s="23" t="s">
        <v>59</v>
      </c>
      <c r="F104" s="24" t="s">
        <v>269</v>
      </c>
      <c r="G104" s="14" t="s">
        <v>90</v>
      </c>
      <c r="H104" s="69">
        <v>89250</v>
      </c>
      <c r="I104" s="66">
        <v>58053.75</v>
      </c>
      <c r="J104" s="72">
        <f t="shared" si="17"/>
        <v>65.046218487394952</v>
      </c>
    </row>
    <row r="105" spans="2:10" ht="18" customHeight="1" x14ac:dyDescent="0.25">
      <c r="B105" s="45">
        <v>95</v>
      </c>
      <c r="C105" s="44" t="s">
        <v>126</v>
      </c>
      <c r="D105" s="33" t="s">
        <v>16</v>
      </c>
      <c r="E105" s="33" t="s">
        <v>60</v>
      </c>
      <c r="F105" s="34"/>
      <c r="G105" s="34"/>
      <c r="H105" s="68">
        <f>H106+H108+H107+H109+H110+H111+H112</f>
        <v>5236177.9000000004</v>
      </c>
      <c r="I105" s="68">
        <f>I106+I108+I107+I109+I110+I111+I112</f>
        <v>3992208.2800000003</v>
      </c>
      <c r="J105" s="72">
        <f t="shared" si="17"/>
        <v>76.242793049487489</v>
      </c>
    </row>
    <row r="106" spans="2:10" ht="28.5" customHeight="1" x14ac:dyDescent="0.25">
      <c r="B106" s="45">
        <v>96</v>
      </c>
      <c r="C106" s="21" t="s">
        <v>195</v>
      </c>
      <c r="D106" s="13" t="s">
        <v>16</v>
      </c>
      <c r="E106" s="13" t="s">
        <v>60</v>
      </c>
      <c r="F106" s="14" t="s">
        <v>196</v>
      </c>
      <c r="G106" s="14" t="s">
        <v>132</v>
      </c>
      <c r="H106" s="66">
        <v>2829871</v>
      </c>
      <c r="I106" s="66">
        <v>2122403.2200000002</v>
      </c>
      <c r="J106" s="72">
        <f t="shared" si="17"/>
        <v>74.99999893988101</v>
      </c>
    </row>
    <row r="107" spans="2:10" ht="28.5" customHeight="1" x14ac:dyDescent="0.25">
      <c r="B107" s="12">
        <v>97</v>
      </c>
      <c r="C107" s="21" t="s">
        <v>195</v>
      </c>
      <c r="D107" s="13" t="s">
        <v>16</v>
      </c>
      <c r="E107" s="13" t="s">
        <v>60</v>
      </c>
      <c r="F107" s="14" t="s">
        <v>240</v>
      </c>
      <c r="G107" s="14" t="s">
        <v>132</v>
      </c>
      <c r="H107" s="66">
        <v>1625103</v>
      </c>
      <c r="I107" s="66">
        <v>1218827.25</v>
      </c>
      <c r="J107" s="72">
        <f t="shared" si="17"/>
        <v>75</v>
      </c>
    </row>
    <row r="108" spans="2:10" ht="32.25" customHeight="1" x14ac:dyDescent="0.25">
      <c r="B108" s="12">
        <v>98</v>
      </c>
      <c r="C108" s="21" t="s">
        <v>199</v>
      </c>
      <c r="D108" s="13" t="s">
        <v>16</v>
      </c>
      <c r="E108" s="13" t="s">
        <v>60</v>
      </c>
      <c r="F108" s="14" t="s">
        <v>253</v>
      </c>
      <c r="G108" s="14" t="s">
        <v>132</v>
      </c>
      <c r="H108" s="66">
        <v>251523.43</v>
      </c>
      <c r="I108" s="66">
        <v>188642.52</v>
      </c>
      <c r="J108" s="72">
        <f t="shared" si="17"/>
        <v>74.999979127193043</v>
      </c>
    </row>
    <row r="109" spans="2:10" ht="32.25" customHeight="1" x14ac:dyDescent="0.25">
      <c r="B109" s="12">
        <v>99</v>
      </c>
      <c r="C109" s="21" t="s">
        <v>199</v>
      </c>
      <c r="D109" s="13" t="s">
        <v>16</v>
      </c>
      <c r="E109" s="13" t="s">
        <v>60</v>
      </c>
      <c r="F109" s="14" t="s">
        <v>230</v>
      </c>
      <c r="G109" s="14" t="s">
        <v>132</v>
      </c>
      <c r="H109" s="66">
        <v>73340.570000000007</v>
      </c>
      <c r="I109" s="66">
        <v>55005.39</v>
      </c>
      <c r="J109" s="72">
        <f t="shared" si="17"/>
        <v>74.999948868682083</v>
      </c>
    </row>
    <row r="110" spans="2:10" ht="32.25" customHeight="1" x14ac:dyDescent="0.25">
      <c r="B110" s="45">
        <v>100</v>
      </c>
      <c r="C110" s="21" t="s">
        <v>199</v>
      </c>
      <c r="D110" s="13" t="s">
        <v>16</v>
      </c>
      <c r="E110" s="13" t="s">
        <v>60</v>
      </c>
      <c r="F110" s="14" t="s">
        <v>229</v>
      </c>
      <c r="G110" s="14" t="s">
        <v>132</v>
      </c>
      <c r="H110" s="66">
        <v>18329.900000000001</v>
      </c>
      <c r="I110" s="66">
        <v>18329.900000000001</v>
      </c>
      <c r="J110" s="72">
        <f t="shared" si="17"/>
        <v>100</v>
      </c>
    </row>
    <row r="111" spans="2:10" ht="32.25" customHeight="1" x14ac:dyDescent="0.25">
      <c r="B111" s="45">
        <v>101</v>
      </c>
      <c r="C111" s="21" t="s">
        <v>274</v>
      </c>
      <c r="D111" s="13" t="s">
        <v>16</v>
      </c>
      <c r="E111" s="13" t="s">
        <v>60</v>
      </c>
      <c r="F111" s="14" t="s">
        <v>273</v>
      </c>
      <c r="G111" s="14" t="s">
        <v>90</v>
      </c>
      <c r="H111" s="66">
        <v>424010</v>
      </c>
      <c r="I111" s="66">
        <v>385110</v>
      </c>
      <c r="J111" s="72">
        <f t="shared" si="17"/>
        <v>90.825688073394488</v>
      </c>
    </row>
    <row r="112" spans="2:10" ht="32.25" customHeight="1" x14ac:dyDescent="0.25">
      <c r="B112" s="12">
        <v>102</v>
      </c>
      <c r="C112" s="21" t="s">
        <v>274</v>
      </c>
      <c r="D112" s="13" t="s">
        <v>16</v>
      </c>
      <c r="E112" s="13" t="s">
        <v>60</v>
      </c>
      <c r="F112" s="14" t="s">
        <v>273</v>
      </c>
      <c r="G112" s="14" t="s">
        <v>90</v>
      </c>
      <c r="H112" s="66">
        <v>14000</v>
      </c>
      <c r="I112" s="66">
        <v>3890</v>
      </c>
      <c r="J112" s="72">
        <f t="shared" si="17"/>
        <v>27.785714285714285</v>
      </c>
    </row>
    <row r="113" spans="2:10" ht="19.5" customHeight="1" x14ac:dyDescent="0.25">
      <c r="B113" s="12">
        <v>103</v>
      </c>
      <c r="C113" s="77" t="s">
        <v>228</v>
      </c>
      <c r="D113" s="60" t="s">
        <v>16</v>
      </c>
      <c r="E113" s="60" t="s">
        <v>227</v>
      </c>
      <c r="F113" s="61" t="s">
        <v>241</v>
      </c>
      <c r="G113" s="61" t="s">
        <v>242</v>
      </c>
      <c r="H113" s="78">
        <v>70000</v>
      </c>
      <c r="I113" s="78">
        <v>51565.5</v>
      </c>
      <c r="J113" s="72">
        <f t="shared" si="17"/>
        <v>73.665000000000006</v>
      </c>
    </row>
    <row r="114" spans="2:10" ht="18" customHeight="1" x14ac:dyDescent="0.25">
      <c r="B114" s="12">
        <v>104</v>
      </c>
      <c r="C114" s="44" t="s">
        <v>127</v>
      </c>
      <c r="D114" s="33" t="s">
        <v>16</v>
      </c>
      <c r="E114" s="33" t="s">
        <v>128</v>
      </c>
      <c r="F114" s="34"/>
      <c r="G114" s="34"/>
      <c r="H114" s="68">
        <f t="shared" ref="H114:I114" si="25">H115</f>
        <v>150000</v>
      </c>
      <c r="I114" s="68">
        <f t="shared" si="25"/>
        <v>112500</v>
      </c>
      <c r="J114" s="72">
        <f t="shared" si="17"/>
        <v>75</v>
      </c>
    </row>
    <row r="115" spans="2:10" ht="18" customHeight="1" x14ac:dyDescent="0.25">
      <c r="B115" s="45">
        <v>105</v>
      </c>
      <c r="C115" s="8" t="s">
        <v>82</v>
      </c>
      <c r="D115" s="13" t="s">
        <v>16</v>
      </c>
      <c r="E115" s="13" t="s">
        <v>71</v>
      </c>
      <c r="F115" s="14"/>
      <c r="G115" s="14"/>
      <c r="H115" s="67">
        <f t="shared" ref="H115:I115" si="26">H116</f>
        <v>150000</v>
      </c>
      <c r="I115" s="67">
        <f t="shared" si="26"/>
        <v>112500</v>
      </c>
      <c r="J115" s="72">
        <f t="shared" si="17"/>
        <v>75</v>
      </c>
    </row>
    <row r="116" spans="2:10" ht="27.75" customHeight="1" x14ac:dyDescent="0.25">
      <c r="B116" s="45">
        <v>106</v>
      </c>
      <c r="C116" s="8" t="s">
        <v>129</v>
      </c>
      <c r="D116" s="13" t="s">
        <v>16</v>
      </c>
      <c r="E116" s="13" t="s">
        <v>71</v>
      </c>
      <c r="F116" s="14" t="s">
        <v>157</v>
      </c>
      <c r="G116" s="14"/>
      <c r="H116" s="67">
        <f t="shared" ref="H116:I116" si="27">H117</f>
        <v>150000</v>
      </c>
      <c r="I116" s="67">
        <f t="shared" si="27"/>
        <v>112500</v>
      </c>
      <c r="J116" s="72">
        <f t="shared" si="17"/>
        <v>75</v>
      </c>
    </row>
    <row r="117" spans="2:10" ht="28.5" customHeight="1" x14ac:dyDescent="0.25">
      <c r="B117" s="12">
        <v>107</v>
      </c>
      <c r="C117" s="8" t="s">
        <v>89</v>
      </c>
      <c r="D117" s="13" t="s">
        <v>16</v>
      </c>
      <c r="E117" s="13" t="s">
        <v>71</v>
      </c>
      <c r="F117" s="14" t="s">
        <v>202</v>
      </c>
      <c r="G117" s="14" t="s">
        <v>90</v>
      </c>
      <c r="H117" s="66">
        <v>150000</v>
      </c>
      <c r="I117" s="66">
        <v>112500</v>
      </c>
      <c r="J117" s="72">
        <f t="shared" si="17"/>
        <v>75</v>
      </c>
    </row>
    <row r="118" spans="2:10" x14ac:dyDescent="0.25">
      <c r="B118" s="12">
        <v>108</v>
      </c>
      <c r="C118" s="21" t="s">
        <v>45</v>
      </c>
      <c r="D118" s="13"/>
      <c r="E118" s="13"/>
      <c r="F118" s="14"/>
      <c r="G118" s="14"/>
      <c r="H118" s="66"/>
      <c r="I118" s="66"/>
      <c r="J118" s="72"/>
    </row>
    <row r="119" spans="2:10" ht="29.25" customHeight="1" x14ac:dyDescent="0.25">
      <c r="B119" s="12"/>
      <c r="C119" s="55" t="s">
        <v>68</v>
      </c>
      <c r="D119" s="55"/>
      <c r="E119" s="55"/>
      <c r="F119" s="55"/>
      <c r="G119" s="56"/>
      <c r="H119" s="71">
        <f>H114+H105+H82+H70+H57+H52+H10+H113</f>
        <v>21237444.100000001</v>
      </c>
      <c r="I119" s="71">
        <f>I114+I105+I82+I70+I57+I52+I10+I113</f>
        <v>12390462.359999999</v>
      </c>
      <c r="J119" s="72">
        <f t="shared" si="17"/>
        <v>58.342530775631317</v>
      </c>
    </row>
  </sheetData>
  <mergeCells count="6">
    <mergeCell ref="F7:I7"/>
    <mergeCell ref="F1:J1"/>
    <mergeCell ref="F2:J2"/>
    <mergeCell ref="F3:J3"/>
    <mergeCell ref="F4:J4"/>
    <mergeCell ref="B6:J6"/>
  </mergeCells>
  <pageMargins left="0.7" right="0.7" top="0.75" bottom="0.75" header="0.3" footer="0.3"/>
  <pageSetup paperSize="9" fitToHeight="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7"/>
  <sheetViews>
    <sheetView topLeftCell="A4" workbookViewId="0">
      <selection activeCell="F5" sqref="F5"/>
    </sheetView>
  </sheetViews>
  <sheetFormatPr defaultRowHeight="15" x14ac:dyDescent="0.25"/>
  <cols>
    <col min="2" max="2" width="6.42578125" style="5" customWidth="1"/>
    <col min="3" max="3" width="59" style="5" customWidth="1"/>
    <col min="4" max="4" width="10.5703125" style="5" customWidth="1"/>
    <col min="5" max="5" width="8" style="5" customWidth="1"/>
    <col min="6" max="6" width="11.140625" style="5" customWidth="1"/>
    <col min="7" max="7" width="7.42578125" style="5" customWidth="1"/>
    <col min="8" max="8" width="15" style="5" customWidth="1"/>
    <col min="9" max="9" width="15.28515625" style="5" customWidth="1"/>
  </cols>
  <sheetData>
    <row r="1" spans="2:9" x14ac:dyDescent="0.25">
      <c r="F1" s="84" t="s">
        <v>69</v>
      </c>
      <c r="G1" s="84"/>
      <c r="H1" s="84"/>
      <c r="I1" s="84"/>
    </row>
    <row r="2" spans="2:9" x14ac:dyDescent="0.25">
      <c r="F2" s="84" t="s">
        <v>39</v>
      </c>
      <c r="G2" s="84"/>
      <c r="H2" s="84"/>
      <c r="I2" s="84"/>
    </row>
    <row r="3" spans="2:9" x14ac:dyDescent="0.25">
      <c r="F3" s="84" t="s">
        <v>19</v>
      </c>
      <c r="G3" s="84"/>
      <c r="H3" s="84"/>
      <c r="I3" s="84"/>
    </row>
    <row r="4" spans="2:9" x14ac:dyDescent="0.25">
      <c r="F4" s="85" t="s">
        <v>205</v>
      </c>
      <c r="G4" s="85"/>
      <c r="H4" s="85"/>
      <c r="I4" s="85"/>
    </row>
    <row r="6" spans="2:9" x14ac:dyDescent="0.25">
      <c r="B6" s="86" t="s">
        <v>190</v>
      </c>
      <c r="C6" s="88"/>
      <c r="D6" s="88"/>
      <c r="E6" s="88"/>
      <c r="F6" s="88"/>
      <c r="G6" s="88"/>
      <c r="H6" s="88"/>
      <c r="I6" s="88"/>
    </row>
    <row r="7" spans="2:9" ht="27.75" customHeight="1" x14ac:dyDescent="0.25">
      <c r="F7" s="80" t="s">
        <v>70</v>
      </c>
      <c r="G7" s="81"/>
      <c r="H7" s="52"/>
      <c r="I7" s="16"/>
    </row>
    <row r="8" spans="2:9" ht="45" x14ac:dyDescent="0.25">
      <c r="B8" s="11" t="s">
        <v>11</v>
      </c>
      <c r="C8" s="11" t="s">
        <v>61</v>
      </c>
      <c r="D8" s="11" t="s">
        <v>62</v>
      </c>
      <c r="E8" s="11" t="s">
        <v>63</v>
      </c>
      <c r="F8" s="11" t="s">
        <v>64</v>
      </c>
      <c r="G8" s="11" t="s">
        <v>65</v>
      </c>
      <c r="H8" s="11" t="s">
        <v>191</v>
      </c>
      <c r="I8" s="11" t="s">
        <v>189</v>
      </c>
    </row>
    <row r="9" spans="2:9" ht="18.75" x14ac:dyDescent="0.25">
      <c r="B9" s="11"/>
      <c r="C9" s="50" t="s">
        <v>12</v>
      </c>
      <c r="D9" s="51" t="s">
        <v>16</v>
      </c>
      <c r="E9" s="11"/>
      <c r="F9" s="11"/>
      <c r="G9" s="11"/>
      <c r="H9" s="11"/>
      <c r="I9" s="11"/>
    </row>
    <row r="10" spans="2:9" ht="15.75" x14ac:dyDescent="0.25">
      <c r="B10" s="11"/>
      <c r="C10" s="37" t="s">
        <v>91</v>
      </c>
      <c r="D10" s="36" t="s">
        <v>16</v>
      </c>
      <c r="E10" s="36" t="s">
        <v>46</v>
      </c>
      <c r="F10" s="37"/>
      <c r="G10" s="37"/>
      <c r="H10" s="49">
        <f>H12+H17+H23+H34+H38</f>
        <v>6261564</v>
      </c>
      <c r="I10" s="49">
        <f>I12+I17+I23+I34+I38</f>
        <v>6261564</v>
      </c>
    </row>
    <row r="11" spans="2:9" x14ac:dyDescent="0.25">
      <c r="B11" s="45">
        <v>1</v>
      </c>
      <c r="C11" s="39" t="s">
        <v>66</v>
      </c>
      <c r="D11" s="40"/>
      <c r="E11" s="40"/>
      <c r="F11" s="41"/>
      <c r="G11" s="42"/>
      <c r="H11" s="43"/>
      <c r="I11" s="43"/>
    </row>
    <row r="12" spans="2:9" ht="42.75" customHeight="1" x14ac:dyDescent="0.25">
      <c r="B12" s="12">
        <v>2</v>
      </c>
      <c r="C12" s="27" t="s">
        <v>83</v>
      </c>
      <c r="D12" s="28" t="s">
        <v>16</v>
      </c>
      <c r="E12" s="28" t="s">
        <v>48</v>
      </c>
      <c r="F12" s="29"/>
      <c r="G12" s="29"/>
      <c r="H12" s="30">
        <f t="shared" ref="H12:I13" si="0">H13</f>
        <v>0</v>
      </c>
      <c r="I12" s="30">
        <f t="shared" si="0"/>
        <v>0</v>
      </c>
    </row>
    <row r="13" spans="2:9" x14ac:dyDescent="0.25">
      <c r="B13" s="12">
        <v>3</v>
      </c>
      <c r="C13" s="8" t="s">
        <v>84</v>
      </c>
      <c r="D13" s="13" t="s">
        <v>16</v>
      </c>
      <c r="E13" s="13" t="s">
        <v>48</v>
      </c>
      <c r="F13" s="14" t="s">
        <v>148</v>
      </c>
      <c r="G13" s="14"/>
      <c r="H13" s="15">
        <f t="shared" si="0"/>
        <v>0</v>
      </c>
      <c r="I13" s="15">
        <f t="shared" si="0"/>
        <v>0</v>
      </c>
    </row>
    <row r="14" spans="2:9" x14ac:dyDescent="0.25">
      <c r="B14" s="12">
        <v>4</v>
      </c>
      <c r="C14" s="8" t="s">
        <v>85</v>
      </c>
      <c r="D14" s="13" t="s">
        <v>16</v>
      </c>
      <c r="E14" s="13" t="s">
        <v>48</v>
      </c>
      <c r="F14" s="14" t="s">
        <v>149</v>
      </c>
      <c r="G14" s="14"/>
      <c r="H14" s="15">
        <v>0</v>
      </c>
      <c r="I14" s="15">
        <v>0</v>
      </c>
    </row>
    <row r="15" spans="2:9" ht="29.25" customHeight="1" x14ac:dyDescent="0.25">
      <c r="B15" s="45">
        <v>5</v>
      </c>
      <c r="C15" s="8" t="s">
        <v>89</v>
      </c>
      <c r="D15" s="13" t="s">
        <v>16</v>
      </c>
      <c r="E15" s="13" t="s">
        <v>48</v>
      </c>
      <c r="F15" s="14" t="s">
        <v>151</v>
      </c>
      <c r="G15" s="14" t="s">
        <v>132</v>
      </c>
      <c r="H15" s="15">
        <v>0</v>
      </c>
      <c r="I15" s="15">
        <v>0</v>
      </c>
    </row>
    <row r="16" spans="2:9" x14ac:dyDescent="0.25">
      <c r="B16" s="45">
        <v>6</v>
      </c>
      <c r="C16" s="39" t="s">
        <v>12</v>
      </c>
      <c r="D16" s="40"/>
      <c r="E16" s="40"/>
      <c r="F16" s="42"/>
      <c r="G16" s="42"/>
      <c r="H16" s="43"/>
      <c r="I16" s="43"/>
    </row>
    <row r="17" spans="2:9" ht="28.5" customHeight="1" x14ac:dyDescent="0.25">
      <c r="B17" s="12">
        <v>7</v>
      </c>
      <c r="C17" s="26" t="s">
        <v>92</v>
      </c>
      <c r="D17" s="28" t="s">
        <v>16</v>
      </c>
      <c r="E17" s="28" t="s">
        <v>47</v>
      </c>
      <c r="F17" s="29"/>
      <c r="G17" s="29"/>
      <c r="H17" s="30">
        <f t="shared" ref="H17:I19" si="1">H18</f>
        <v>584213</v>
      </c>
      <c r="I17" s="30">
        <f t="shared" si="1"/>
        <v>584213</v>
      </c>
    </row>
    <row r="18" spans="2:9" x14ac:dyDescent="0.25">
      <c r="B18" s="12">
        <v>8</v>
      </c>
      <c r="C18" s="20" t="s">
        <v>93</v>
      </c>
      <c r="D18" s="13" t="s">
        <v>16</v>
      </c>
      <c r="E18" s="13" t="s">
        <v>47</v>
      </c>
      <c r="F18" s="14" t="s">
        <v>148</v>
      </c>
      <c r="G18" s="14"/>
      <c r="H18" s="15">
        <f t="shared" si="1"/>
        <v>584213</v>
      </c>
      <c r="I18" s="15">
        <f t="shared" si="1"/>
        <v>584213</v>
      </c>
    </row>
    <row r="19" spans="2:9" x14ac:dyDescent="0.25">
      <c r="B19" s="12">
        <v>9</v>
      </c>
      <c r="C19" s="21" t="s">
        <v>94</v>
      </c>
      <c r="D19" s="13" t="s">
        <v>16</v>
      </c>
      <c r="E19" s="13" t="s">
        <v>47</v>
      </c>
      <c r="F19" s="14" t="s">
        <v>149</v>
      </c>
      <c r="G19" s="14"/>
      <c r="H19" s="15">
        <f t="shared" si="1"/>
        <v>584213</v>
      </c>
      <c r="I19" s="15">
        <f t="shared" si="1"/>
        <v>584213</v>
      </c>
    </row>
    <row r="20" spans="2:9" ht="30" x14ac:dyDescent="0.25">
      <c r="B20" s="45">
        <v>10</v>
      </c>
      <c r="C20" s="21" t="s">
        <v>95</v>
      </c>
      <c r="D20" s="13" t="s">
        <v>16</v>
      </c>
      <c r="E20" s="13" t="s">
        <v>47</v>
      </c>
      <c r="F20" s="14" t="s">
        <v>152</v>
      </c>
      <c r="G20" s="14"/>
      <c r="H20" s="15">
        <f>H21+H22</f>
        <v>584213</v>
      </c>
      <c r="I20" s="15">
        <f>I21+I22</f>
        <v>584213</v>
      </c>
    </row>
    <row r="21" spans="2:9" ht="30" x14ac:dyDescent="0.25">
      <c r="B21" s="45">
        <v>11</v>
      </c>
      <c r="C21" s="8" t="s">
        <v>87</v>
      </c>
      <c r="D21" s="13" t="s">
        <v>16</v>
      </c>
      <c r="E21" s="13" t="s">
        <v>47</v>
      </c>
      <c r="F21" s="14" t="s">
        <v>152</v>
      </c>
      <c r="G21" s="14" t="s">
        <v>88</v>
      </c>
      <c r="H21" s="15">
        <v>584213</v>
      </c>
      <c r="I21" s="15">
        <v>584213</v>
      </c>
    </row>
    <row r="22" spans="2:9" ht="28.5" customHeight="1" x14ac:dyDescent="0.25">
      <c r="B22" s="12">
        <v>12</v>
      </c>
      <c r="C22" s="8" t="s">
        <v>89</v>
      </c>
      <c r="D22" s="13" t="s">
        <v>16</v>
      </c>
      <c r="E22" s="13" t="s">
        <v>47</v>
      </c>
      <c r="F22" s="14" t="s">
        <v>152</v>
      </c>
      <c r="G22" s="14" t="s">
        <v>90</v>
      </c>
      <c r="H22" s="15">
        <v>0</v>
      </c>
      <c r="I22" s="15">
        <v>0</v>
      </c>
    </row>
    <row r="23" spans="2:9" ht="60" customHeight="1" x14ac:dyDescent="0.25">
      <c r="B23" s="12">
        <v>13</v>
      </c>
      <c r="C23" s="26" t="s">
        <v>96</v>
      </c>
      <c r="D23" s="28" t="s">
        <v>16</v>
      </c>
      <c r="E23" s="28" t="s">
        <v>49</v>
      </c>
      <c r="F23" s="29"/>
      <c r="G23" s="29"/>
      <c r="H23" s="30">
        <f>H24+H27</f>
        <v>5602251</v>
      </c>
      <c r="I23" s="30">
        <f>I24+I27</f>
        <v>5602251</v>
      </c>
    </row>
    <row r="24" spans="2:9" ht="30" x14ac:dyDescent="0.25">
      <c r="B24" s="12">
        <v>14</v>
      </c>
      <c r="C24" s="21" t="s">
        <v>136</v>
      </c>
      <c r="D24" s="13" t="s">
        <v>16</v>
      </c>
      <c r="E24" s="13" t="s">
        <v>49</v>
      </c>
      <c r="F24" s="14" t="s">
        <v>153</v>
      </c>
      <c r="G24" s="14"/>
      <c r="H24" s="15">
        <f>H25</f>
        <v>30000</v>
      </c>
      <c r="I24" s="15">
        <f>I25</f>
        <v>30000</v>
      </c>
    </row>
    <row r="25" spans="2:9" ht="17.25" customHeight="1" x14ac:dyDescent="0.25">
      <c r="B25" s="45">
        <v>15</v>
      </c>
      <c r="C25" s="21" t="s">
        <v>97</v>
      </c>
      <c r="D25" s="13" t="s">
        <v>16</v>
      </c>
      <c r="E25" s="13" t="s">
        <v>49</v>
      </c>
      <c r="F25" s="14" t="s">
        <v>154</v>
      </c>
      <c r="G25" s="14"/>
      <c r="H25" s="15">
        <f>H26</f>
        <v>30000</v>
      </c>
      <c r="I25" s="15">
        <f>I26</f>
        <v>30000</v>
      </c>
    </row>
    <row r="26" spans="2:9" ht="60" x14ac:dyDescent="0.25">
      <c r="B26" s="45">
        <v>16</v>
      </c>
      <c r="C26" s="22" t="s">
        <v>174</v>
      </c>
      <c r="D26" s="23" t="s">
        <v>16</v>
      </c>
      <c r="E26" s="23" t="s">
        <v>49</v>
      </c>
      <c r="F26" s="24" t="s">
        <v>155</v>
      </c>
      <c r="G26" s="24" t="s">
        <v>90</v>
      </c>
      <c r="H26" s="25">
        <v>30000</v>
      </c>
      <c r="I26" s="25">
        <v>30000</v>
      </c>
    </row>
    <row r="27" spans="2:9" ht="30" x14ac:dyDescent="0.25">
      <c r="B27" s="12">
        <v>17</v>
      </c>
      <c r="C27" s="21" t="s">
        <v>98</v>
      </c>
      <c r="D27" s="13" t="s">
        <v>16</v>
      </c>
      <c r="E27" s="13" t="s">
        <v>49</v>
      </c>
      <c r="F27" s="14" t="s">
        <v>156</v>
      </c>
      <c r="G27" s="14"/>
      <c r="H27" s="15">
        <f>H28</f>
        <v>5572251</v>
      </c>
      <c r="I27" s="15">
        <f>I28</f>
        <v>5572251</v>
      </c>
    </row>
    <row r="28" spans="2:9" ht="17.25" customHeight="1" x14ac:dyDescent="0.25">
      <c r="B28" s="12">
        <v>18</v>
      </c>
      <c r="C28" s="21" t="s">
        <v>99</v>
      </c>
      <c r="D28" s="13" t="s">
        <v>16</v>
      </c>
      <c r="E28" s="13" t="s">
        <v>49</v>
      </c>
      <c r="F28" s="14" t="s">
        <v>157</v>
      </c>
      <c r="G28" s="14"/>
      <c r="H28" s="15">
        <f>H29+H33</f>
        <v>5572251</v>
      </c>
      <c r="I28" s="15">
        <f>I29+I33</f>
        <v>5572251</v>
      </c>
    </row>
    <row r="29" spans="2:9" ht="60" x14ac:dyDescent="0.25">
      <c r="B29" s="12">
        <v>19</v>
      </c>
      <c r="C29" s="21" t="s">
        <v>100</v>
      </c>
      <c r="D29" s="13" t="s">
        <v>16</v>
      </c>
      <c r="E29" s="13" t="s">
        <v>49</v>
      </c>
      <c r="F29" s="14" t="s">
        <v>158</v>
      </c>
      <c r="G29" s="14"/>
      <c r="H29" s="15">
        <f>H30+H31+H32</f>
        <v>5572251</v>
      </c>
      <c r="I29" s="15">
        <f>I30+I31+I32</f>
        <v>5572251</v>
      </c>
    </row>
    <row r="30" spans="2:9" ht="30" x14ac:dyDescent="0.25">
      <c r="B30" s="45">
        <v>20</v>
      </c>
      <c r="C30" s="21" t="s">
        <v>101</v>
      </c>
      <c r="D30" s="13" t="s">
        <v>16</v>
      </c>
      <c r="E30" s="13" t="s">
        <v>49</v>
      </c>
      <c r="F30" s="14" t="s">
        <v>158</v>
      </c>
      <c r="G30" s="14" t="s">
        <v>88</v>
      </c>
      <c r="H30" s="15">
        <v>2620921</v>
      </c>
      <c r="I30" s="15">
        <v>2620921</v>
      </c>
    </row>
    <row r="31" spans="2:9" ht="31.5" customHeight="1" x14ac:dyDescent="0.25">
      <c r="B31" s="45">
        <v>21</v>
      </c>
      <c r="C31" s="8" t="s">
        <v>89</v>
      </c>
      <c r="D31" s="13" t="s">
        <v>16</v>
      </c>
      <c r="E31" s="13" t="s">
        <v>49</v>
      </c>
      <c r="F31" s="14" t="s">
        <v>158</v>
      </c>
      <c r="G31" s="14" t="s">
        <v>90</v>
      </c>
      <c r="H31" s="15">
        <v>2941330</v>
      </c>
      <c r="I31" s="15">
        <v>2941330</v>
      </c>
    </row>
    <row r="32" spans="2:9" ht="26.25" customHeight="1" x14ac:dyDescent="0.25">
      <c r="B32" s="12">
        <v>22</v>
      </c>
      <c r="C32" s="8" t="s">
        <v>89</v>
      </c>
      <c r="D32" s="13" t="s">
        <v>16</v>
      </c>
      <c r="E32" s="13" t="s">
        <v>49</v>
      </c>
      <c r="F32" s="14" t="s">
        <v>158</v>
      </c>
      <c r="G32" s="14" t="s">
        <v>131</v>
      </c>
      <c r="H32" s="15">
        <v>10000</v>
      </c>
      <c r="I32" s="15">
        <v>10000</v>
      </c>
    </row>
    <row r="33" spans="2:9" ht="26.25" customHeight="1" x14ac:dyDescent="0.25">
      <c r="B33" s="12">
        <v>23</v>
      </c>
      <c r="C33" s="8" t="s">
        <v>175</v>
      </c>
      <c r="D33" s="13" t="s">
        <v>16</v>
      </c>
      <c r="E33" s="13" t="s">
        <v>49</v>
      </c>
      <c r="F33" s="14" t="s">
        <v>176</v>
      </c>
      <c r="G33" s="14" t="s">
        <v>132</v>
      </c>
      <c r="H33" s="15">
        <v>0</v>
      </c>
      <c r="I33" s="15">
        <v>0</v>
      </c>
    </row>
    <row r="34" spans="2:9" ht="14.25" customHeight="1" x14ac:dyDescent="0.25">
      <c r="B34" s="12">
        <v>24</v>
      </c>
      <c r="C34" s="31" t="s">
        <v>103</v>
      </c>
      <c r="D34" s="28" t="s">
        <v>16</v>
      </c>
      <c r="E34" s="28" t="s">
        <v>50</v>
      </c>
      <c r="F34" s="29"/>
      <c r="G34" s="29"/>
      <c r="H34" s="30">
        <f t="shared" ref="H34:I36" si="2">H35</f>
        <v>15000</v>
      </c>
      <c r="I34" s="30">
        <f t="shared" si="2"/>
        <v>15000</v>
      </c>
    </row>
    <row r="35" spans="2:9" ht="27.75" customHeight="1" x14ac:dyDescent="0.25">
      <c r="B35" s="45">
        <v>25</v>
      </c>
      <c r="C35" s="21" t="s">
        <v>104</v>
      </c>
      <c r="D35" s="13" t="s">
        <v>16</v>
      </c>
      <c r="E35" s="13" t="s">
        <v>50</v>
      </c>
      <c r="F35" s="14" t="s">
        <v>157</v>
      </c>
      <c r="G35" s="14"/>
      <c r="H35" s="15">
        <f t="shared" si="2"/>
        <v>15000</v>
      </c>
      <c r="I35" s="15">
        <f t="shared" si="2"/>
        <v>15000</v>
      </c>
    </row>
    <row r="36" spans="2:9" ht="27.75" customHeight="1" x14ac:dyDescent="0.25">
      <c r="B36" s="45">
        <v>26</v>
      </c>
      <c r="C36" s="21" t="s">
        <v>107</v>
      </c>
      <c r="D36" s="13" t="s">
        <v>16</v>
      </c>
      <c r="E36" s="13" t="s">
        <v>50</v>
      </c>
      <c r="F36" s="14" t="s">
        <v>159</v>
      </c>
      <c r="G36" s="14"/>
      <c r="H36" s="15">
        <f t="shared" si="2"/>
        <v>15000</v>
      </c>
      <c r="I36" s="15">
        <f t="shared" si="2"/>
        <v>15000</v>
      </c>
    </row>
    <row r="37" spans="2:9" ht="16.5" customHeight="1" x14ac:dyDescent="0.25">
      <c r="B37" s="12">
        <v>27</v>
      </c>
      <c r="C37" s="21" t="s">
        <v>41</v>
      </c>
      <c r="D37" s="13" t="s">
        <v>16</v>
      </c>
      <c r="E37" s="13" t="s">
        <v>50</v>
      </c>
      <c r="F37" s="14" t="s">
        <v>160</v>
      </c>
      <c r="G37" s="14" t="s">
        <v>108</v>
      </c>
      <c r="H37" s="15">
        <v>15000</v>
      </c>
      <c r="I37" s="15">
        <v>15000</v>
      </c>
    </row>
    <row r="38" spans="2:9" ht="16.5" customHeight="1" x14ac:dyDescent="0.25">
      <c r="B38" s="12">
        <v>28</v>
      </c>
      <c r="C38" s="31" t="s">
        <v>105</v>
      </c>
      <c r="D38" s="28" t="s">
        <v>16</v>
      </c>
      <c r="E38" s="28" t="s">
        <v>51</v>
      </c>
      <c r="F38" s="29"/>
      <c r="G38" s="29"/>
      <c r="H38" s="30">
        <f>H39+H41</f>
        <v>60100</v>
      </c>
      <c r="I38" s="30">
        <f>I39+I41</f>
        <v>60100</v>
      </c>
    </row>
    <row r="39" spans="2:9" ht="27" customHeight="1" x14ac:dyDescent="0.25">
      <c r="B39" s="12">
        <v>29</v>
      </c>
      <c r="C39" s="21" t="s">
        <v>177</v>
      </c>
      <c r="D39" s="46" t="s">
        <v>16</v>
      </c>
      <c r="E39" s="46" t="s">
        <v>51</v>
      </c>
      <c r="F39" s="47" t="s">
        <v>200</v>
      </c>
      <c r="G39" s="47"/>
      <c r="H39" s="48">
        <f>H40</f>
        <v>50000</v>
      </c>
      <c r="I39" s="48">
        <f>I40</f>
        <v>50000</v>
      </c>
    </row>
    <row r="40" spans="2:9" ht="21" customHeight="1" x14ac:dyDescent="0.25">
      <c r="B40" s="45">
        <v>30</v>
      </c>
      <c r="C40" s="8" t="s">
        <v>192</v>
      </c>
      <c r="D40" s="46" t="s">
        <v>16</v>
      </c>
      <c r="E40" s="46" t="s">
        <v>51</v>
      </c>
      <c r="F40" s="47" t="s">
        <v>200</v>
      </c>
      <c r="G40" s="47"/>
      <c r="H40" s="48">
        <v>50000</v>
      </c>
      <c r="I40" s="48">
        <v>50000</v>
      </c>
    </row>
    <row r="41" spans="2:9" ht="60" customHeight="1" x14ac:dyDescent="0.25">
      <c r="B41" s="45">
        <v>31</v>
      </c>
      <c r="C41" s="32" t="s">
        <v>106</v>
      </c>
      <c r="D41" s="13" t="s">
        <v>16</v>
      </c>
      <c r="E41" s="13" t="s">
        <v>51</v>
      </c>
      <c r="F41" s="14" t="s">
        <v>161</v>
      </c>
      <c r="G41" s="14"/>
      <c r="H41" s="15">
        <f>H42+H43</f>
        <v>10100</v>
      </c>
      <c r="I41" s="15">
        <f>I42+I43</f>
        <v>10100</v>
      </c>
    </row>
    <row r="42" spans="2:9" ht="20.25" customHeight="1" x14ac:dyDescent="0.25">
      <c r="B42" s="12">
        <v>32</v>
      </c>
      <c r="C42" s="21" t="s">
        <v>102</v>
      </c>
      <c r="D42" s="13" t="s">
        <v>16</v>
      </c>
      <c r="E42" s="13" t="s">
        <v>51</v>
      </c>
      <c r="F42" s="14" t="s">
        <v>161</v>
      </c>
      <c r="G42" s="14" t="s">
        <v>88</v>
      </c>
      <c r="H42" s="25">
        <v>9100</v>
      </c>
      <c r="I42" s="25">
        <v>9100</v>
      </c>
    </row>
    <row r="43" spans="2:9" ht="27.75" customHeight="1" x14ac:dyDescent="0.25">
      <c r="B43" s="12">
        <v>33</v>
      </c>
      <c r="C43" s="8" t="s">
        <v>89</v>
      </c>
      <c r="D43" s="13" t="s">
        <v>16</v>
      </c>
      <c r="E43" s="13" t="s">
        <v>51</v>
      </c>
      <c r="F43" s="14" t="s">
        <v>161</v>
      </c>
      <c r="G43" s="14" t="s">
        <v>90</v>
      </c>
      <c r="H43" s="25">
        <v>1000</v>
      </c>
      <c r="I43" s="25">
        <v>1000</v>
      </c>
    </row>
    <row r="44" spans="2:9" ht="20.25" customHeight="1" x14ac:dyDescent="0.25">
      <c r="B44" s="12">
        <v>34</v>
      </c>
      <c r="C44" s="10" t="s">
        <v>109</v>
      </c>
      <c r="D44" s="33" t="s">
        <v>16</v>
      </c>
      <c r="E44" s="33" t="s">
        <v>52</v>
      </c>
      <c r="F44" s="34"/>
      <c r="G44" s="34"/>
      <c r="H44" s="35">
        <f>H45</f>
        <v>303100</v>
      </c>
      <c r="I44" s="35">
        <f>I45</f>
        <v>315100</v>
      </c>
    </row>
    <row r="45" spans="2:9" ht="27" customHeight="1" x14ac:dyDescent="0.25">
      <c r="B45" s="45">
        <v>35</v>
      </c>
      <c r="C45" s="8" t="s">
        <v>110</v>
      </c>
      <c r="D45" s="13" t="s">
        <v>16</v>
      </c>
      <c r="E45" s="13" t="s">
        <v>53</v>
      </c>
      <c r="F45" s="14" t="s">
        <v>157</v>
      </c>
      <c r="G45" s="14"/>
      <c r="H45" s="25">
        <f>H46</f>
        <v>303100</v>
      </c>
      <c r="I45" s="25">
        <f>I46</f>
        <v>315100</v>
      </c>
    </row>
    <row r="46" spans="2:9" ht="57" customHeight="1" x14ac:dyDescent="0.25">
      <c r="B46" s="45">
        <v>36</v>
      </c>
      <c r="C46" s="8" t="s">
        <v>111</v>
      </c>
      <c r="D46" s="13" t="s">
        <v>16</v>
      </c>
      <c r="E46" s="13" t="s">
        <v>53</v>
      </c>
      <c r="F46" s="14" t="s">
        <v>162</v>
      </c>
      <c r="G46" s="14"/>
      <c r="H46" s="25">
        <f>H47+H48</f>
        <v>303100</v>
      </c>
      <c r="I46" s="25">
        <f>I47+I48</f>
        <v>315100</v>
      </c>
    </row>
    <row r="47" spans="2:9" ht="15" customHeight="1" x14ac:dyDescent="0.25">
      <c r="B47" s="12">
        <v>37</v>
      </c>
      <c r="C47" s="21" t="s">
        <v>102</v>
      </c>
      <c r="D47" s="13" t="s">
        <v>16</v>
      </c>
      <c r="E47" s="13" t="s">
        <v>53</v>
      </c>
      <c r="F47" s="14" t="s">
        <v>162</v>
      </c>
      <c r="G47" s="14" t="s">
        <v>88</v>
      </c>
      <c r="H47" s="25">
        <v>240100</v>
      </c>
      <c r="I47" s="25">
        <v>240100</v>
      </c>
    </row>
    <row r="48" spans="2:9" ht="29.25" customHeight="1" x14ac:dyDescent="0.25">
      <c r="B48" s="12">
        <v>38</v>
      </c>
      <c r="C48" s="8" t="s">
        <v>89</v>
      </c>
      <c r="D48" s="13" t="s">
        <v>16</v>
      </c>
      <c r="E48" s="13" t="s">
        <v>53</v>
      </c>
      <c r="F48" s="14" t="s">
        <v>162</v>
      </c>
      <c r="G48" s="14" t="s">
        <v>90</v>
      </c>
      <c r="H48" s="25">
        <v>63000</v>
      </c>
      <c r="I48" s="25">
        <v>75000</v>
      </c>
    </row>
    <row r="49" spans="2:9" ht="29.25" customHeight="1" x14ac:dyDescent="0.25">
      <c r="B49" s="12">
        <v>39</v>
      </c>
      <c r="C49" s="10" t="s">
        <v>112</v>
      </c>
      <c r="D49" s="33" t="s">
        <v>16</v>
      </c>
      <c r="E49" s="33" t="s">
        <v>54</v>
      </c>
      <c r="F49" s="34"/>
      <c r="G49" s="34"/>
      <c r="H49" s="35">
        <f>H50+H54</f>
        <v>31000</v>
      </c>
      <c r="I49" s="35">
        <f>I50+I54</f>
        <v>31000</v>
      </c>
    </row>
    <row r="50" spans="2:9" ht="29.25" customHeight="1" x14ac:dyDescent="0.25">
      <c r="B50" s="45">
        <v>40</v>
      </c>
      <c r="C50" s="38" t="s">
        <v>178</v>
      </c>
      <c r="D50" s="28" t="s">
        <v>16</v>
      </c>
      <c r="E50" s="28" t="s">
        <v>55</v>
      </c>
      <c r="F50" s="29"/>
      <c r="G50" s="29"/>
      <c r="H50" s="30">
        <f t="shared" ref="H50:I52" si="3">H51</f>
        <v>1000</v>
      </c>
      <c r="I50" s="30">
        <f t="shared" si="3"/>
        <v>1000</v>
      </c>
    </row>
    <row r="51" spans="2:9" ht="36.75" customHeight="1" x14ac:dyDescent="0.25">
      <c r="B51" s="45">
        <v>41</v>
      </c>
      <c r="C51" s="21" t="s">
        <v>177</v>
      </c>
      <c r="D51" s="13" t="s">
        <v>16</v>
      </c>
      <c r="E51" s="13" t="s">
        <v>55</v>
      </c>
      <c r="F51" s="14" t="s">
        <v>153</v>
      </c>
      <c r="G51" s="14"/>
      <c r="H51" s="15">
        <f t="shared" si="3"/>
        <v>1000</v>
      </c>
      <c r="I51" s="15">
        <f t="shared" si="3"/>
        <v>1000</v>
      </c>
    </row>
    <row r="52" spans="2:9" ht="28.5" customHeight="1" x14ac:dyDescent="0.25">
      <c r="B52" s="12">
        <v>42</v>
      </c>
      <c r="C52" s="8" t="s">
        <v>113</v>
      </c>
      <c r="D52" s="13" t="s">
        <v>16</v>
      </c>
      <c r="E52" s="13" t="s">
        <v>55</v>
      </c>
      <c r="F52" s="14" t="s">
        <v>164</v>
      </c>
      <c r="G52" s="14"/>
      <c r="H52" s="15">
        <f t="shared" si="3"/>
        <v>1000</v>
      </c>
      <c r="I52" s="15">
        <f t="shared" si="3"/>
        <v>1000</v>
      </c>
    </row>
    <row r="53" spans="2:9" ht="28.5" customHeight="1" x14ac:dyDescent="0.25">
      <c r="B53" s="12">
        <v>43</v>
      </c>
      <c r="C53" s="8" t="s">
        <v>89</v>
      </c>
      <c r="D53" s="13" t="s">
        <v>16</v>
      </c>
      <c r="E53" s="13" t="s">
        <v>55</v>
      </c>
      <c r="F53" s="14" t="s">
        <v>164</v>
      </c>
      <c r="G53" s="14" t="s">
        <v>90</v>
      </c>
      <c r="H53" s="15">
        <v>1000</v>
      </c>
      <c r="I53" s="15">
        <v>1000</v>
      </c>
    </row>
    <row r="54" spans="2:9" ht="14.25" customHeight="1" x14ac:dyDescent="0.25">
      <c r="B54" s="12">
        <v>44</v>
      </c>
      <c r="C54" s="27" t="s">
        <v>42</v>
      </c>
      <c r="D54" s="28" t="s">
        <v>16</v>
      </c>
      <c r="E54" s="28" t="s">
        <v>56</v>
      </c>
      <c r="F54" s="29"/>
      <c r="G54" s="29"/>
      <c r="H54" s="30">
        <f t="shared" ref="H54:I57" si="4">H55</f>
        <v>30000</v>
      </c>
      <c r="I54" s="30">
        <f t="shared" si="4"/>
        <v>30000</v>
      </c>
    </row>
    <row r="55" spans="2:9" ht="36" customHeight="1" x14ac:dyDescent="0.25">
      <c r="B55" s="45">
        <v>45</v>
      </c>
      <c r="C55" s="21" t="s">
        <v>177</v>
      </c>
      <c r="D55" s="13" t="s">
        <v>16</v>
      </c>
      <c r="E55" s="13" t="s">
        <v>56</v>
      </c>
      <c r="F55" s="14" t="s">
        <v>153</v>
      </c>
      <c r="G55" s="14"/>
      <c r="H55" s="15">
        <f t="shared" si="4"/>
        <v>30000</v>
      </c>
      <c r="I55" s="15">
        <f t="shared" si="4"/>
        <v>30000</v>
      </c>
    </row>
    <row r="56" spans="2:9" ht="21.75" customHeight="1" x14ac:dyDescent="0.25">
      <c r="B56" s="45">
        <v>46</v>
      </c>
      <c r="C56" s="8" t="s">
        <v>114</v>
      </c>
      <c r="D56" s="13" t="s">
        <v>16</v>
      </c>
      <c r="E56" s="13" t="s">
        <v>56</v>
      </c>
      <c r="F56" s="14" t="s">
        <v>163</v>
      </c>
      <c r="G56" s="14"/>
      <c r="H56" s="15">
        <f t="shared" si="4"/>
        <v>30000</v>
      </c>
      <c r="I56" s="15">
        <f t="shared" si="4"/>
        <v>30000</v>
      </c>
    </row>
    <row r="57" spans="2:9" ht="18.75" customHeight="1" x14ac:dyDescent="0.25">
      <c r="B57" s="12">
        <v>47</v>
      </c>
      <c r="C57" s="8" t="s">
        <v>42</v>
      </c>
      <c r="D57" s="13" t="s">
        <v>16</v>
      </c>
      <c r="E57" s="13" t="s">
        <v>56</v>
      </c>
      <c r="F57" s="14" t="s">
        <v>165</v>
      </c>
      <c r="G57" s="14"/>
      <c r="H57" s="15">
        <f t="shared" si="4"/>
        <v>30000</v>
      </c>
      <c r="I57" s="15">
        <f t="shared" si="4"/>
        <v>30000</v>
      </c>
    </row>
    <row r="58" spans="2:9" ht="27.75" customHeight="1" x14ac:dyDescent="0.25">
      <c r="B58" s="12">
        <v>48</v>
      </c>
      <c r="C58" s="8" t="s">
        <v>89</v>
      </c>
      <c r="D58" s="13" t="s">
        <v>16</v>
      </c>
      <c r="E58" s="13" t="s">
        <v>56</v>
      </c>
      <c r="F58" s="14" t="s">
        <v>165</v>
      </c>
      <c r="G58" s="14" t="s">
        <v>90</v>
      </c>
      <c r="H58" s="15">
        <v>30000</v>
      </c>
      <c r="I58" s="15">
        <v>30000</v>
      </c>
    </row>
    <row r="59" spans="2:9" ht="23.25" customHeight="1" x14ac:dyDescent="0.25">
      <c r="B59" s="12">
        <v>49</v>
      </c>
      <c r="C59" s="10" t="s">
        <v>115</v>
      </c>
      <c r="D59" s="33" t="s">
        <v>16</v>
      </c>
      <c r="E59" s="33" t="s">
        <v>81</v>
      </c>
      <c r="F59" s="34"/>
      <c r="G59" s="34"/>
      <c r="H59" s="58">
        <f>H60</f>
        <v>262100</v>
      </c>
      <c r="I59" s="58">
        <f>I60</f>
        <v>267700</v>
      </c>
    </row>
    <row r="60" spans="2:9" ht="35.25" customHeight="1" x14ac:dyDescent="0.25">
      <c r="B60" s="45">
        <v>50</v>
      </c>
      <c r="C60" s="21" t="s">
        <v>179</v>
      </c>
      <c r="D60" s="13" t="s">
        <v>16</v>
      </c>
      <c r="E60" s="13" t="s">
        <v>81</v>
      </c>
      <c r="F60" s="14" t="s">
        <v>183</v>
      </c>
      <c r="G60" s="14"/>
      <c r="H60" s="25">
        <f>H61+H64+H65+H66</f>
        <v>262100</v>
      </c>
      <c r="I60" s="25">
        <f>I61+I64+I65+I66</f>
        <v>267700</v>
      </c>
    </row>
    <row r="61" spans="2:9" ht="18" customHeight="1" x14ac:dyDescent="0.25">
      <c r="B61" s="45">
        <v>51</v>
      </c>
      <c r="C61" s="8" t="s">
        <v>116</v>
      </c>
      <c r="D61" s="13" t="s">
        <v>16</v>
      </c>
      <c r="E61" s="13" t="s">
        <v>81</v>
      </c>
      <c r="F61" s="14" t="s">
        <v>185</v>
      </c>
      <c r="G61" s="14"/>
      <c r="H61" s="25">
        <f t="shared" ref="H61:I62" si="5">H62</f>
        <v>182100</v>
      </c>
      <c r="I61" s="25">
        <f t="shared" si="5"/>
        <v>187700</v>
      </c>
    </row>
    <row r="62" spans="2:9" ht="18" customHeight="1" x14ac:dyDescent="0.25">
      <c r="B62" s="12">
        <v>52</v>
      </c>
      <c r="C62" s="8" t="s">
        <v>117</v>
      </c>
      <c r="D62" s="13" t="s">
        <v>16</v>
      </c>
      <c r="E62" s="13" t="s">
        <v>81</v>
      </c>
      <c r="F62" s="14" t="s">
        <v>185</v>
      </c>
      <c r="G62" s="14"/>
      <c r="H62" s="25">
        <f t="shared" si="5"/>
        <v>182100</v>
      </c>
      <c r="I62" s="25">
        <f t="shared" si="5"/>
        <v>187700</v>
      </c>
    </row>
    <row r="63" spans="2:9" ht="30" customHeight="1" x14ac:dyDescent="0.25">
      <c r="B63" s="12">
        <v>53</v>
      </c>
      <c r="C63" s="8" t="s">
        <v>89</v>
      </c>
      <c r="D63" s="13" t="s">
        <v>16</v>
      </c>
      <c r="E63" s="13" t="s">
        <v>81</v>
      </c>
      <c r="F63" s="14" t="s">
        <v>186</v>
      </c>
      <c r="G63" s="14" t="s">
        <v>90</v>
      </c>
      <c r="H63" s="25">
        <v>182100</v>
      </c>
      <c r="I63" s="25">
        <v>187700</v>
      </c>
    </row>
    <row r="64" spans="2:9" ht="18" customHeight="1" x14ac:dyDescent="0.25">
      <c r="B64" s="12">
        <v>54</v>
      </c>
      <c r="C64" s="8" t="s">
        <v>118</v>
      </c>
      <c r="D64" s="13" t="s">
        <v>16</v>
      </c>
      <c r="E64" s="13" t="s">
        <v>81</v>
      </c>
      <c r="F64" s="14" t="s">
        <v>184</v>
      </c>
      <c r="G64" s="14" t="s">
        <v>90</v>
      </c>
      <c r="H64" s="25">
        <v>45000</v>
      </c>
      <c r="I64" s="25">
        <v>45000</v>
      </c>
    </row>
    <row r="65" spans="1:9" ht="27" customHeight="1" x14ac:dyDescent="0.25">
      <c r="B65" s="45">
        <v>55</v>
      </c>
      <c r="C65" s="8" t="s">
        <v>198</v>
      </c>
      <c r="D65" s="13" t="s">
        <v>16</v>
      </c>
      <c r="E65" s="13" t="s">
        <v>81</v>
      </c>
      <c r="F65" s="24" t="s">
        <v>203</v>
      </c>
      <c r="G65" s="14" t="s">
        <v>90</v>
      </c>
      <c r="H65" s="25">
        <v>5000</v>
      </c>
      <c r="I65" s="25">
        <v>5000</v>
      </c>
    </row>
    <row r="66" spans="1:9" ht="27" customHeight="1" x14ac:dyDescent="0.25">
      <c r="B66" s="45">
        <v>56</v>
      </c>
      <c r="C66" s="8" t="s">
        <v>194</v>
      </c>
      <c r="D66" s="13" t="s">
        <v>16</v>
      </c>
      <c r="E66" s="13" t="s">
        <v>81</v>
      </c>
      <c r="F66" s="24" t="s">
        <v>204</v>
      </c>
      <c r="G66" s="14" t="s">
        <v>90</v>
      </c>
      <c r="H66" s="25">
        <v>30000</v>
      </c>
      <c r="I66" s="25">
        <v>30000</v>
      </c>
    </row>
    <row r="67" spans="1:9" ht="18" customHeight="1" x14ac:dyDescent="0.25">
      <c r="B67" s="12">
        <v>57</v>
      </c>
      <c r="C67" s="44" t="s">
        <v>119</v>
      </c>
      <c r="D67" s="33" t="s">
        <v>16</v>
      </c>
      <c r="E67" s="33" t="s">
        <v>57</v>
      </c>
      <c r="F67" s="34"/>
      <c r="G67" s="34"/>
      <c r="H67" s="58">
        <f>H70+H75+H68+H86</f>
        <v>1013000</v>
      </c>
      <c r="I67" s="58">
        <f>I70+I75+I68+I86</f>
        <v>1013000</v>
      </c>
    </row>
    <row r="68" spans="1:9" ht="18" customHeight="1" x14ac:dyDescent="0.25">
      <c r="B68" s="12">
        <v>58</v>
      </c>
      <c r="C68" s="27" t="s">
        <v>134</v>
      </c>
      <c r="D68" s="60" t="s">
        <v>16</v>
      </c>
      <c r="E68" s="60" t="s">
        <v>135</v>
      </c>
      <c r="F68" s="14"/>
      <c r="G68" s="61"/>
      <c r="H68" s="62">
        <f>H69</f>
        <v>48000</v>
      </c>
      <c r="I68" s="62">
        <f>I69</f>
        <v>48000</v>
      </c>
    </row>
    <row r="69" spans="1:9" ht="29.25" customHeight="1" x14ac:dyDescent="0.25">
      <c r="A69" s="65"/>
      <c r="B69" s="12">
        <v>59</v>
      </c>
      <c r="C69" s="21" t="s">
        <v>181</v>
      </c>
      <c r="D69" s="13" t="s">
        <v>16</v>
      </c>
      <c r="E69" s="13" t="s">
        <v>135</v>
      </c>
      <c r="F69" s="24" t="s">
        <v>182</v>
      </c>
      <c r="G69" s="14" t="s">
        <v>131</v>
      </c>
      <c r="H69" s="25">
        <v>48000</v>
      </c>
      <c r="I69" s="25">
        <v>48000</v>
      </c>
    </row>
    <row r="70" spans="1:9" ht="18" customHeight="1" x14ac:dyDescent="0.25">
      <c r="B70" s="45">
        <v>60</v>
      </c>
      <c r="C70" s="27" t="s">
        <v>43</v>
      </c>
      <c r="D70" s="28" t="s">
        <v>16</v>
      </c>
      <c r="E70" s="28" t="s">
        <v>58</v>
      </c>
      <c r="F70" s="64"/>
      <c r="G70" s="29"/>
      <c r="H70" s="59">
        <f t="shared" ref="H70:I73" si="6">H71</f>
        <v>300000</v>
      </c>
      <c r="I70" s="59">
        <f t="shared" si="6"/>
        <v>300000</v>
      </c>
    </row>
    <row r="71" spans="1:9" ht="32.25" customHeight="1" x14ac:dyDescent="0.25">
      <c r="B71" s="45">
        <v>61</v>
      </c>
      <c r="C71" s="21" t="s">
        <v>180</v>
      </c>
      <c r="D71" s="13" t="s">
        <v>16</v>
      </c>
      <c r="E71" s="13" t="s">
        <v>58</v>
      </c>
      <c r="F71" s="24" t="s">
        <v>187</v>
      </c>
      <c r="G71" s="14"/>
      <c r="H71" s="25">
        <f t="shared" si="6"/>
        <v>300000</v>
      </c>
      <c r="I71" s="25">
        <f t="shared" si="6"/>
        <v>300000</v>
      </c>
    </row>
    <row r="72" spans="1:9" ht="18" customHeight="1" x14ac:dyDescent="0.25">
      <c r="B72" s="12">
        <v>62</v>
      </c>
      <c r="C72" s="8" t="s">
        <v>120</v>
      </c>
      <c r="D72" s="13" t="s">
        <v>16</v>
      </c>
      <c r="E72" s="13" t="s">
        <v>58</v>
      </c>
      <c r="F72" s="24" t="s">
        <v>187</v>
      </c>
      <c r="G72" s="14"/>
      <c r="H72" s="25">
        <f t="shared" si="6"/>
        <v>300000</v>
      </c>
      <c r="I72" s="25">
        <f t="shared" si="6"/>
        <v>300000</v>
      </c>
    </row>
    <row r="73" spans="1:9" ht="18" customHeight="1" x14ac:dyDescent="0.25">
      <c r="B73" s="12">
        <v>63</v>
      </c>
      <c r="C73" s="8" t="s">
        <v>121</v>
      </c>
      <c r="D73" s="13" t="s">
        <v>16</v>
      </c>
      <c r="E73" s="13" t="s">
        <v>58</v>
      </c>
      <c r="F73" s="24" t="s">
        <v>187</v>
      </c>
      <c r="G73" s="14"/>
      <c r="H73" s="25">
        <f t="shared" si="6"/>
        <v>300000</v>
      </c>
      <c r="I73" s="25">
        <f t="shared" si="6"/>
        <v>300000</v>
      </c>
    </row>
    <row r="74" spans="1:9" ht="31.5" customHeight="1" x14ac:dyDescent="0.25">
      <c r="B74" s="12">
        <v>64</v>
      </c>
      <c r="C74" s="8" t="s">
        <v>89</v>
      </c>
      <c r="D74" s="13" t="s">
        <v>16</v>
      </c>
      <c r="E74" s="13" t="s">
        <v>58</v>
      </c>
      <c r="F74" s="24" t="s">
        <v>187</v>
      </c>
      <c r="G74" s="14" t="s">
        <v>90</v>
      </c>
      <c r="H74" s="25">
        <v>300000</v>
      </c>
      <c r="I74" s="25">
        <v>300000</v>
      </c>
    </row>
    <row r="75" spans="1:9" ht="18" customHeight="1" x14ac:dyDescent="0.25">
      <c r="B75" s="45">
        <v>65</v>
      </c>
      <c r="C75" s="27" t="s">
        <v>44</v>
      </c>
      <c r="D75" s="28" t="s">
        <v>16</v>
      </c>
      <c r="E75" s="28" t="s">
        <v>59</v>
      </c>
      <c r="F75" s="29"/>
      <c r="G75" s="29"/>
      <c r="H75" s="59">
        <f>H76</f>
        <v>645000</v>
      </c>
      <c r="I75" s="59">
        <f>I76</f>
        <v>645000</v>
      </c>
    </row>
    <row r="76" spans="1:9" ht="35.25" customHeight="1" x14ac:dyDescent="0.25">
      <c r="B76" s="45">
        <v>66</v>
      </c>
      <c r="C76" s="21" t="s">
        <v>177</v>
      </c>
      <c r="D76" s="13" t="s">
        <v>16</v>
      </c>
      <c r="E76" s="13" t="s">
        <v>59</v>
      </c>
      <c r="F76" s="14" t="s">
        <v>153</v>
      </c>
      <c r="G76" s="14"/>
      <c r="H76" s="25">
        <f>H77</f>
        <v>645000</v>
      </c>
      <c r="I76" s="25">
        <f>I77</f>
        <v>645000</v>
      </c>
    </row>
    <row r="77" spans="1:9" ht="18" customHeight="1" x14ac:dyDescent="0.25">
      <c r="B77" s="12">
        <v>67</v>
      </c>
      <c r="C77" s="8" t="s">
        <v>122</v>
      </c>
      <c r="D77" s="13" t="s">
        <v>16</v>
      </c>
      <c r="E77" s="13" t="s">
        <v>59</v>
      </c>
      <c r="F77" s="14" t="s">
        <v>163</v>
      </c>
      <c r="G77" s="14"/>
      <c r="H77" s="25">
        <f>H78+H80+H82+H84</f>
        <v>645000</v>
      </c>
      <c r="I77" s="25">
        <f>I78+I80+I82+I84</f>
        <v>645000</v>
      </c>
    </row>
    <row r="78" spans="1:9" ht="18" customHeight="1" x14ac:dyDescent="0.25">
      <c r="B78" s="12">
        <v>68</v>
      </c>
      <c r="C78" s="8" t="s">
        <v>123</v>
      </c>
      <c r="D78" s="13" t="s">
        <v>16</v>
      </c>
      <c r="E78" s="13" t="s">
        <v>59</v>
      </c>
      <c r="F78" s="14" t="s">
        <v>166</v>
      </c>
      <c r="G78" s="14"/>
      <c r="H78" s="25">
        <f>H79</f>
        <v>370000</v>
      </c>
      <c r="I78" s="25">
        <f>I79</f>
        <v>370000</v>
      </c>
    </row>
    <row r="79" spans="1:9" ht="28.5" customHeight="1" x14ac:dyDescent="0.25">
      <c r="B79" s="12">
        <v>69</v>
      </c>
      <c r="C79" s="8" t="s">
        <v>89</v>
      </c>
      <c r="D79" s="13" t="s">
        <v>16</v>
      </c>
      <c r="E79" s="13" t="s">
        <v>59</v>
      </c>
      <c r="F79" s="14" t="s">
        <v>166</v>
      </c>
      <c r="G79" s="14" t="s">
        <v>90</v>
      </c>
      <c r="H79" s="25">
        <v>370000</v>
      </c>
      <c r="I79" s="25">
        <v>370000</v>
      </c>
    </row>
    <row r="80" spans="1:9" ht="18" customHeight="1" x14ac:dyDescent="0.25">
      <c r="B80" s="45">
        <v>70</v>
      </c>
      <c r="C80" s="8" t="s">
        <v>124</v>
      </c>
      <c r="D80" s="13" t="s">
        <v>16</v>
      </c>
      <c r="E80" s="13" t="s">
        <v>59</v>
      </c>
      <c r="F80" s="14" t="s">
        <v>167</v>
      </c>
      <c r="G80" s="14"/>
      <c r="H80" s="25">
        <f>H81</f>
        <v>145000</v>
      </c>
      <c r="I80" s="25">
        <f>I81</f>
        <v>145000</v>
      </c>
    </row>
    <row r="81" spans="2:9" ht="29.25" customHeight="1" x14ac:dyDescent="0.25">
      <c r="B81" s="45">
        <v>71</v>
      </c>
      <c r="C81" s="8" t="s">
        <v>89</v>
      </c>
      <c r="D81" s="13" t="s">
        <v>16</v>
      </c>
      <c r="E81" s="13" t="s">
        <v>59</v>
      </c>
      <c r="F81" s="14" t="s">
        <v>167</v>
      </c>
      <c r="G81" s="14" t="s">
        <v>90</v>
      </c>
      <c r="H81" s="25">
        <v>145000</v>
      </c>
      <c r="I81" s="25">
        <v>145000</v>
      </c>
    </row>
    <row r="82" spans="2:9" ht="18" customHeight="1" x14ac:dyDescent="0.25">
      <c r="B82" s="12">
        <v>72</v>
      </c>
      <c r="C82" s="8" t="s">
        <v>67</v>
      </c>
      <c r="D82" s="13" t="s">
        <v>16</v>
      </c>
      <c r="E82" s="13" t="s">
        <v>59</v>
      </c>
      <c r="F82" s="14" t="s">
        <v>168</v>
      </c>
      <c r="G82" s="14"/>
      <c r="H82" s="25">
        <f>H83</f>
        <v>30000</v>
      </c>
      <c r="I82" s="25">
        <f>I83</f>
        <v>30000</v>
      </c>
    </row>
    <row r="83" spans="2:9" ht="27.75" customHeight="1" x14ac:dyDescent="0.25">
      <c r="B83" s="12">
        <v>73</v>
      </c>
      <c r="C83" s="8" t="s">
        <v>89</v>
      </c>
      <c r="D83" s="13" t="s">
        <v>16</v>
      </c>
      <c r="E83" s="13" t="s">
        <v>59</v>
      </c>
      <c r="F83" s="14" t="s">
        <v>168</v>
      </c>
      <c r="G83" s="14" t="s">
        <v>90</v>
      </c>
      <c r="H83" s="25">
        <v>30000</v>
      </c>
      <c r="I83" s="25">
        <v>30000</v>
      </c>
    </row>
    <row r="84" spans="2:9" ht="18" customHeight="1" x14ac:dyDescent="0.25">
      <c r="B84" s="12">
        <v>74</v>
      </c>
      <c r="C84" s="8" t="s">
        <v>125</v>
      </c>
      <c r="D84" s="13" t="s">
        <v>16</v>
      </c>
      <c r="E84" s="13" t="s">
        <v>59</v>
      </c>
      <c r="F84" s="14" t="s">
        <v>169</v>
      </c>
      <c r="G84" s="14"/>
      <c r="H84" s="25">
        <f>H85</f>
        <v>100000</v>
      </c>
      <c r="I84" s="25">
        <f>I85</f>
        <v>100000</v>
      </c>
    </row>
    <row r="85" spans="2:9" ht="26.25" customHeight="1" x14ac:dyDescent="0.25">
      <c r="B85" s="45">
        <v>75</v>
      </c>
      <c r="C85" s="8" t="s">
        <v>89</v>
      </c>
      <c r="D85" s="13" t="s">
        <v>16</v>
      </c>
      <c r="E85" s="13" t="s">
        <v>59</v>
      </c>
      <c r="F85" s="14" t="s">
        <v>169</v>
      </c>
      <c r="G85" s="14" t="s">
        <v>90</v>
      </c>
      <c r="H85" s="25">
        <v>100000</v>
      </c>
      <c r="I85" s="25">
        <v>100000</v>
      </c>
    </row>
    <row r="86" spans="2:9" ht="26.25" customHeight="1" x14ac:dyDescent="0.25">
      <c r="B86" s="45">
        <v>76</v>
      </c>
      <c r="C86" s="8" t="s">
        <v>193</v>
      </c>
      <c r="D86" s="13" t="s">
        <v>16</v>
      </c>
      <c r="E86" s="13" t="s">
        <v>59</v>
      </c>
      <c r="F86" s="24" t="s">
        <v>201</v>
      </c>
      <c r="G86" s="14" t="s">
        <v>90</v>
      </c>
      <c r="H86" s="25">
        <v>20000</v>
      </c>
      <c r="I86" s="25">
        <v>20000</v>
      </c>
    </row>
    <row r="87" spans="2:9" ht="18" customHeight="1" x14ac:dyDescent="0.25">
      <c r="B87" s="12">
        <v>77</v>
      </c>
      <c r="C87" s="44" t="s">
        <v>126</v>
      </c>
      <c r="D87" s="33" t="s">
        <v>16</v>
      </c>
      <c r="E87" s="33" t="s">
        <v>60</v>
      </c>
      <c r="F87" s="34"/>
      <c r="G87" s="34"/>
      <c r="H87" s="35">
        <f>H88+H89</f>
        <v>2969264</v>
      </c>
      <c r="I87" s="35">
        <f>I88+I89</f>
        <v>2969264</v>
      </c>
    </row>
    <row r="88" spans="2:9" ht="28.5" customHeight="1" x14ac:dyDescent="0.25">
      <c r="B88" s="12">
        <v>78</v>
      </c>
      <c r="C88" s="21" t="s">
        <v>195</v>
      </c>
      <c r="D88" s="13" t="s">
        <v>16</v>
      </c>
      <c r="E88" s="13" t="s">
        <v>60</v>
      </c>
      <c r="F88" s="14" t="s">
        <v>196</v>
      </c>
      <c r="G88" s="14"/>
      <c r="H88" s="15">
        <v>2721029</v>
      </c>
      <c r="I88" s="15">
        <v>2721029</v>
      </c>
    </row>
    <row r="89" spans="2:9" ht="25.5" customHeight="1" x14ac:dyDescent="0.25">
      <c r="B89" s="12">
        <v>79</v>
      </c>
      <c r="C89" s="21" t="s">
        <v>199</v>
      </c>
      <c r="D89" s="13" t="s">
        <v>16</v>
      </c>
      <c r="E89" s="13" t="s">
        <v>60</v>
      </c>
      <c r="F89" s="14" t="s">
        <v>197</v>
      </c>
      <c r="G89" s="14"/>
      <c r="H89" s="15">
        <v>248235</v>
      </c>
      <c r="I89" s="15">
        <v>248235</v>
      </c>
    </row>
    <row r="90" spans="2:9" ht="18" customHeight="1" x14ac:dyDescent="0.25">
      <c r="B90" s="45">
        <v>80</v>
      </c>
      <c r="C90" s="44" t="s">
        <v>127</v>
      </c>
      <c r="D90" s="33" t="s">
        <v>16</v>
      </c>
      <c r="E90" s="33" t="s">
        <v>128</v>
      </c>
      <c r="F90" s="34"/>
      <c r="G90" s="34"/>
      <c r="H90" s="35">
        <f t="shared" ref="H90:I90" si="7">H91</f>
        <v>10000</v>
      </c>
      <c r="I90" s="35">
        <f t="shared" si="7"/>
        <v>10000</v>
      </c>
    </row>
    <row r="91" spans="2:9" ht="18" customHeight="1" x14ac:dyDescent="0.25">
      <c r="B91" s="45">
        <v>81</v>
      </c>
      <c r="C91" s="8" t="s">
        <v>82</v>
      </c>
      <c r="D91" s="13" t="s">
        <v>16</v>
      </c>
      <c r="E91" s="13" t="s">
        <v>71</v>
      </c>
      <c r="F91" s="14"/>
      <c r="G91" s="14"/>
      <c r="H91" s="15">
        <f>H92</f>
        <v>10000</v>
      </c>
      <c r="I91" s="15">
        <f>I92</f>
        <v>10000</v>
      </c>
    </row>
    <row r="92" spans="2:9" ht="27.75" customHeight="1" x14ac:dyDescent="0.25">
      <c r="B92" s="12">
        <v>82</v>
      </c>
      <c r="C92" s="8" t="s">
        <v>129</v>
      </c>
      <c r="D92" s="13" t="s">
        <v>16</v>
      </c>
      <c r="E92" s="13" t="s">
        <v>71</v>
      </c>
      <c r="F92" s="14" t="s">
        <v>157</v>
      </c>
      <c r="G92" s="14"/>
      <c r="H92" s="15">
        <f>H93+H94</f>
        <v>10000</v>
      </c>
      <c r="I92" s="15">
        <f>I93+I94</f>
        <v>10000</v>
      </c>
    </row>
    <row r="93" spans="2:9" ht="28.5" customHeight="1" x14ac:dyDescent="0.25">
      <c r="B93" s="12">
        <v>83</v>
      </c>
      <c r="C93" s="8" t="s">
        <v>89</v>
      </c>
      <c r="D93" s="13" t="s">
        <v>16</v>
      </c>
      <c r="E93" s="13" t="s">
        <v>71</v>
      </c>
      <c r="F93" s="14" t="s">
        <v>202</v>
      </c>
      <c r="G93" s="14" t="s">
        <v>90</v>
      </c>
      <c r="H93" s="15">
        <v>10000</v>
      </c>
      <c r="I93" s="15">
        <v>10000</v>
      </c>
    </row>
    <row r="94" spans="2:9" ht="21" customHeight="1" x14ac:dyDescent="0.25">
      <c r="B94" s="12">
        <v>84</v>
      </c>
      <c r="C94" s="8" t="s">
        <v>133</v>
      </c>
      <c r="D94" s="13" t="s">
        <v>16</v>
      </c>
      <c r="E94" s="13" t="s">
        <v>71</v>
      </c>
      <c r="F94" s="14" t="s">
        <v>202</v>
      </c>
      <c r="G94" s="14" t="s">
        <v>132</v>
      </c>
      <c r="H94" s="15">
        <v>0</v>
      </c>
      <c r="I94" s="15">
        <v>0</v>
      </c>
    </row>
    <row r="95" spans="2:9" ht="21" customHeight="1" x14ac:dyDescent="0.25">
      <c r="B95" s="45">
        <v>85</v>
      </c>
      <c r="C95" s="21" t="s">
        <v>45</v>
      </c>
      <c r="D95" s="13"/>
      <c r="E95" s="13"/>
      <c r="F95" s="14"/>
      <c r="G95" s="14"/>
      <c r="H95" s="15">
        <v>263420.7</v>
      </c>
      <c r="I95" s="15">
        <v>527121.4</v>
      </c>
    </row>
    <row r="96" spans="2:9" x14ac:dyDescent="0.25">
      <c r="B96" s="12"/>
      <c r="C96" s="21"/>
      <c r="D96" s="13"/>
      <c r="E96" s="13"/>
      <c r="F96" s="14"/>
      <c r="G96" s="14"/>
      <c r="H96" s="15"/>
      <c r="I96" s="15"/>
    </row>
    <row r="97" spans="2:9" x14ac:dyDescent="0.25">
      <c r="B97" s="12"/>
      <c r="C97" s="6" t="s">
        <v>68</v>
      </c>
      <c r="D97" s="6"/>
      <c r="E97" s="6"/>
      <c r="F97" s="6"/>
      <c r="G97" s="7"/>
      <c r="H97" s="15">
        <f>H90+H87+H67+H59+H49+H44+H10+H95</f>
        <v>11113448.699999999</v>
      </c>
      <c r="I97" s="15">
        <f>I90+I87+I67+I59+I49+I44+I10+I95</f>
        <v>11394749.4</v>
      </c>
    </row>
  </sheetData>
  <mergeCells count="6">
    <mergeCell ref="F7:G7"/>
    <mergeCell ref="F1:I1"/>
    <mergeCell ref="F2:I2"/>
    <mergeCell ref="F3:I3"/>
    <mergeCell ref="F4:I4"/>
    <mergeCell ref="B6:I6"/>
  </mergeCells>
  <pageMargins left="0.7" right="0.7" top="0.75" bottom="0.75" header="0.3" footer="0.3"/>
  <pageSetup paperSize="9" scale="92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прил.1</vt:lpstr>
      <vt:lpstr>прил.2</vt:lpstr>
      <vt:lpstr>прил.3</vt:lpstr>
      <vt:lpstr>прил.6(19-20)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Barhatovo</cp:lastModifiedBy>
  <cp:lastPrinted>2020-10-20T08:46:14Z</cp:lastPrinted>
  <dcterms:created xsi:type="dcterms:W3CDTF">2013-10-30T01:31:05Z</dcterms:created>
  <dcterms:modified xsi:type="dcterms:W3CDTF">2020-10-20T08:46:16Z</dcterms:modified>
</cp:coreProperties>
</file>